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<sst xmlns="http://schemas.openxmlformats.org/spreadsheetml/2006/main" count="67">
  <si>
    <t>综合管网检修工程项目清单</t>
  </si>
  <si>
    <t>序号</t>
  </si>
  <si>
    <t>定额名称</t>
  </si>
  <si>
    <t>单位</t>
  </si>
  <si>
    <t>数量</t>
  </si>
  <si>
    <t>备注</t>
  </si>
  <si>
    <t>土方开挖</t>
  </si>
  <si>
    <t>1000m³</t>
  </si>
  <si>
    <t>人工清理基槽</t>
  </si>
  <si>
    <t>10㎡</t>
  </si>
  <si>
    <t>DN300混凝土管道安装</t>
  </si>
  <si>
    <t>100m</t>
  </si>
  <si>
    <t>乙供</t>
  </si>
  <si>
    <t>管道外壁刷沥青防腐 三油两布</t>
  </si>
  <si>
    <t>100㎡</t>
  </si>
  <si>
    <t>主材：承插式钢筋混凝土排水管Ⅲ级Φ300×40×3000</t>
  </si>
  <si>
    <t>米</t>
  </si>
  <si>
    <t>管沟铺砂</t>
  </si>
  <si>
    <t>m³</t>
  </si>
  <si>
    <t>拆除沥青路面 9cm厚</t>
  </si>
  <si>
    <t>1000㎡</t>
  </si>
  <si>
    <t>拆除面包砖路面</t>
  </si>
  <si>
    <t>拆除大理石侧石</t>
  </si>
  <si>
    <t>混凝土地面恢复 C20</t>
  </si>
  <si>
    <t>10m³</t>
  </si>
  <si>
    <t>碎石基层400厚</t>
  </si>
  <si>
    <t>混凝土运输</t>
  </si>
  <si>
    <t>100m³</t>
  </si>
  <si>
    <t>面包砖铺设</t>
  </si>
  <si>
    <t>面包砖砂垫层</t>
  </si>
  <si>
    <t>大理石侧石安装</t>
  </si>
  <si>
    <t>土方回填夯实</t>
  </si>
  <si>
    <t>废物清运</t>
  </si>
  <si>
    <t>砌井 井圈井盖，井深3.5米</t>
  </si>
  <si>
    <t>座</t>
  </si>
  <si>
    <t>2</t>
  </si>
  <si>
    <t>材料运输</t>
  </si>
  <si>
    <t>台班</t>
  </si>
  <si>
    <t>3</t>
  </si>
  <si>
    <t>汽车起重机</t>
  </si>
  <si>
    <t>4</t>
  </si>
  <si>
    <t>人工下井内堵水 清淤疏通 5人2天</t>
  </si>
  <si>
    <t>工日</t>
  </si>
  <si>
    <t>皮球</t>
  </si>
  <si>
    <t>个</t>
  </si>
  <si>
    <t>堵井用消耗材料：</t>
  </si>
  <si>
    <t>编织袋</t>
  </si>
  <si>
    <t>条</t>
  </si>
  <si>
    <t xml:space="preserve">细沙 </t>
  </si>
  <si>
    <r>
      <rPr>
        <sz val="11"/>
        <color rgb="FFFF0000"/>
        <rFont val="宋体"/>
        <charset val="134"/>
      </rPr>
      <t>米</t>
    </r>
    <r>
      <rPr>
        <vertAlign val="superscript"/>
        <sz val="11"/>
        <color rgb="FFFF0000"/>
        <rFont val="宋体"/>
        <charset val="134"/>
      </rPr>
      <t>3</t>
    </r>
  </si>
  <si>
    <t>棉被</t>
  </si>
  <si>
    <t>拆除并恢复路灯</t>
  </si>
  <si>
    <t>只</t>
  </si>
  <si>
    <t>采暖管架拆除及恢复 6m高</t>
  </si>
  <si>
    <t>2-1-40</t>
  </si>
  <si>
    <t>2-1-21.</t>
  </si>
  <si>
    <t>混凝土地面拆除</t>
  </si>
  <si>
    <t>2-12-59</t>
  </si>
  <si>
    <t>重复开挖</t>
  </si>
  <si>
    <t>小计</t>
  </si>
  <si>
    <t>措施费</t>
  </si>
  <si>
    <t>管理费</t>
  </si>
  <si>
    <t>工程定额编制管理费</t>
  </si>
  <si>
    <t>利润</t>
  </si>
  <si>
    <t>规费</t>
  </si>
  <si>
    <t>税金</t>
  </si>
  <si>
    <t>合计总价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</si>
</sst>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9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vertAlign val="superscript"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wrapText="1"/>
    </xf>
    <xf numFmtId="176" fontId="0" fillId="0" borderId="2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E21" sqref="E21"/>
    </sheetView>
  </sheetViews>
  <sheetFormatPr defaultColWidth="9" defaultRowHeight="27" customHeight="1" outlineLevelCol="4"/>
  <cols>
    <col min="1" max="1" width="7.5" style="1" customWidth="1"/>
    <col min="2" max="2" width="22.375" style="1" customWidth="1"/>
    <col min="3" max="4" width="15.875" style="1" customWidth="1"/>
    <col min="5" max="5" width="14.375" style="1" customWidth="1"/>
    <col min="6" max="16384" width="9" style="1"/>
  </cols>
  <sheetData>
    <row r="1" ht="21" customHeight="1" spans="1:5">
      <c r="A1" s="12" t="s">
        <v>0</v>
      </c>
      <c r="B1" s="12"/>
      <c r="C1" s="12"/>
      <c r="D1" s="12"/>
      <c r="E1" s="12"/>
    </row>
    <row r="2" ht="18" customHeight="1" spans="1: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ht="18" customHeight="1" spans="1:5">
      <c r="A3" s="13"/>
      <c r="B3" s="13"/>
      <c r="C3" s="13"/>
      <c r="D3" s="13"/>
      <c r="E3" s="13"/>
    </row>
    <row r="4" customHeight="1" spans="1:5">
      <c r="A4" s="2">
        <v>1</v>
      </c>
      <c r="B4" s="3" t="s">
        <v>6</v>
      </c>
      <c r="C4" s="2" t="s">
        <v>7</v>
      </c>
      <c r="D4" s="2">
        <v>0.864</v>
      </c>
      <c r="E4" s="5"/>
    </row>
    <row r="5" customHeight="1" spans="1:5">
      <c r="A5" s="2">
        <v>2</v>
      </c>
      <c r="B5" s="3" t="s">
        <v>8</v>
      </c>
      <c r="C5" s="2" t="s">
        <v>9</v>
      </c>
      <c r="D5" s="2">
        <v>14.4</v>
      </c>
      <c r="E5" s="5"/>
    </row>
    <row r="6" customHeight="1" spans="1:5">
      <c r="A6" s="2">
        <v>3</v>
      </c>
      <c r="B6" s="3" t="s">
        <v>10</v>
      </c>
      <c r="C6" s="2" t="s">
        <v>11</v>
      </c>
      <c r="D6" s="2">
        <v>0.36</v>
      </c>
      <c r="E6" s="14" t="s">
        <v>12</v>
      </c>
    </row>
    <row r="7" customHeight="1" spans="1:5">
      <c r="A7" s="2">
        <v>4</v>
      </c>
      <c r="B7" s="3" t="s">
        <v>13</v>
      </c>
      <c r="C7" s="15" t="s">
        <v>14</v>
      </c>
      <c r="D7" s="15">
        <v>0.4</v>
      </c>
      <c r="E7" s="14" t="s">
        <v>12</v>
      </c>
    </row>
    <row r="8" ht="41" customHeight="1" spans="1:5">
      <c r="A8" s="2">
        <v>5</v>
      </c>
      <c r="B8" s="16" t="s">
        <v>15</v>
      </c>
      <c r="C8" s="14" t="s">
        <v>16</v>
      </c>
      <c r="D8" s="14">
        <v>36</v>
      </c>
      <c r="E8" s="14" t="s">
        <v>12</v>
      </c>
    </row>
    <row r="9" ht="20" customHeight="1" spans="1:5">
      <c r="A9" s="2">
        <v>6</v>
      </c>
      <c r="B9" s="16" t="s">
        <v>17</v>
      </c>
      <c r="C9" s="14" t="s">
        <v>18</v>
      </c>
      <c r="D9" s="14">
        <v>28.8</v>
      </c>
      <c r="E9" s="14" t="s">
        <v>12</v>
      </c>
    </row>
    <row r="10" ht="21" customHeight="1" spans="1:5">
      <c r="A10" s="2">
        <v>7</v>
      </c>
      <c r="B10" s="16" t="s">
        <v>19</v>
      </c>
      <c r="C10" s="14" t="s">
        <v>20</v>
      </c>
      <c r="D10" s="14">
        <v>0.008</v>
      </c>
      <c r="E10" s="14"/>
    </row>
    <row r="11" ht="20" customHeight="1" spans="1:5">
      <c r="A11" s="2">
        <v>8</v>
      </c>
      <c r="B11" s="16" t="s">
        <v>21</v>
      </c>
      <c r="C11" s="14" t="s">
        <v>14</v>
      </c>
      <c r="D11" s="14">
        <v>0.312</v>
      </c>
      <c r="E11" s="14"/>
    </row>
    <row r="12" ht="18" customHeight="1" spans="1:5">
      <c r="A12" s="2">
        <v>9</v>
      </c>
      <c r="B12" s="16" t="s">
        <v>22</v>
      </c>
      <c r="C12" s="14" t="s">
        <v>11</v>
      </c>
      <c r="D12" s="14">
        <v>0.26</v>
      </c>
      <c r="E12" s="14"/>
    </row>
    <row r="13" ht="19" customHeight="1" spans="1:5">
      <c r="A13" s="2">
        <v>10</v>
      </c>
      <c r="B13" s="3" t="s">
        <v>23</v>
      </c>
      <c r="C13" s="2" t="s">
        <v>24</v>
      </c>
      <c r="D13" s="2">
        <v>4</v>
      </c>
      <c r="E13" s="14" t="s">
        <v>12</v>
      </c>
    </row>
    <row r="14" customHeight="1" spans="1:5">
      <c r="A14" s="2">
        <v>11</v>
      </c>
      <c r="B14" s="3" t="s">
        <v>25</v>
      </c>
      <c r="C14" s="2" t="s">
        <v>14</v>
      </c>
      <c r="D14" s="2">
        <v>0.8</v>
      </c>
      <c r="E14" s="14" t="s">
        <v>12</v>
      </c>
    </row>
    <row r="15" ht="20" customHeight="1" spans="1:5">
      <c r="A15" s="2">
        <v>12</v>
      </c>
      <c r="B15" s="3" t="s">
        <v>26</v>
      </c>
      <c r="C15" s="2" t="s">
        <v>27</v>
      </c>
      <c r="D15" s="2">
        <v>0.4</v>
      </c>
      <c r="E15" s="14"/>
    </row>
    <row r="16" ht="20" customHeight="1" spans="1:5">
      <c r="A16" s="2">
        <v>13</v>
      </c>
      <c r="B16" s="3" t="s">
        <v>28</v>
      </c>
      <c r="C16" s="2" t="s">
        <v>14</v>
      </c>
      <c r="D16" s="2">
        <v>0.312</v>
      </c>
      <c r="E16" s="14" t="s">
        <v>12</v>
      </c>
    </row>
    <row r="17" ht="22" customHeight="1" spans="1:5">
      <c r="A17" s="2">
        <v>14</v>
      </c>
      <c r="B17" s="3" t="s">
        <v>29</v>
      </c>
      <c r="C17" s="2" t="s">
        <v>24</v>
      </c>
      <c r="D17" s="2">
        <v>0.624</v>
      </c>
      <c r="E17" s="14" t="s">
        <v>12</v>
      </c>
    </row>
    <row r="18" ht="21" customHeight="1" spans="1:5">
      <c r="A18" s="2">
        <v>15</v>
      </c>
      <c r="B18" s="3" t="s">
        <v>30</v>
      </c>
      <c r="C18" s="2" t="s">
        <v>14</v>
      </c>
      <c r="D18" s="2">
        <v>0.26</v>
      </c>
      <c r="E18" s="14" t="s">
        <v>12</v>
      </c>
    </row>
    <row r="19" ht="21" customHeight="1" spans="1:5">
      <c r="A19" s="2">
        <v>16</v>
      </c>
      <c r="B19" s="3" t="s">
        <v>31</v>
      </c>
      <c r="C19" s="2" t="s">
        <v>24</v>
      </c>
      <c r="D19" s="2">
        <v>81.4</v>
      </c>
      <c r="E19" s="5"/>
    </row>
    <row r="20" ht="19" customHeight="1" spans="1:5">
      <c r="A20" s="2">
        <v>17</v>
      </c>
      <c r="B20" s="17" t="s">
        <v>32</v>
      </c>
      <c r="C20" s="15" t="s">
        <v>7</v>
      </c>
      <c r="D20" s="15">
        <v>0.008</v>
      </c>
      <c r="E20" s="18"/>
    </row>
    <row r="21" customHeight="1" spans="1:5">
      <c r="A21" s="2">
        <v>18</v>
      </c>
      <c r="B21" s="19" t="s">
        <v>33</v>
      </c>
      <c r="C21" s="14" t="s">
        <v>34</v>
      </c>
      <c r="D21" s="20" t="s">
        <v>35</v>
      </c>
      <c r="E21" s="14" t="s">
        <v>12</v>
      </c>
    </row>
    <row r="22" customHeight="1" spans="1:5">
      <c r="A22" s="2">
        <v>19</v>
      </c>
      <c r="B22" s="21" t="s">
        <v>36</v>
      </c>
      <c r="C22" s="22" t="s">
        <v>37</v>
      </c>
      <c r="D22" s="23" t="s">
        <v>38</v>
      </c>
      <c r="E22" s="14" t="s">
        <v>12</v>
      </c>
    </row>
    <row r="23" customHeight="1" spans="1:5">
      <c r="A23" s="2">
        <v>20</v>
      </c>
      <c r="B23" s="21" t="s">
        <v>39</v>
      </c>
      <c r="C23" s="22" t="s">
        <v>37</v>
      </c>
      <c r="D23" s="23" t="s">
        <v>40</v>
      </c>
      <c r="E23" s="14" t="s">
        <v>12</v>
      </c>
    </row>
    <row r="24" ht="28" customHeight="1" spans="1:5">
      <c r="A24" s="2">
        <v>21</v>
      </c>
      <c r="B24" s="24" t="s">
        <v>41</v>
      </c>
      <c r="C24" s="25" t="s">
        <v>42</v>
      </c>
      <c r="D24" s="26">
        <v>90</v>
      </c>
      <c r="E24" s="26"/>
    </row>
    <row r="25" ht="21" customHeight="1" spans="1:5">
      <c r="A25" s="2">
        <v>22</v>
      </c>
      <c r="B25" s="24" t="s">
        <v>43</v>
      </c>
      <c r="C25" s="26" t="s">
        <v>44</v>
      </c>
      <c r="D25" s="26">
        <v>2</v>
      </c>
      <c r="E25" s="14" t="s">
        <v>12</v>
      </c>
    </row>
    <row r="26" ht="21" customHeight="1" spans="1:5">
      <c r="A26" s="2">
        <v>23</v>
      </c>
      <c r="B26" s="24" t="s">
        <v>45</v>
      </c>
      <c r="C26" s="26"/>
      <c r="D26" s="26"/>
      <c r="E26" s="26"/>
    </row>
    <row r="27" ht="18" customHeight="1" spans="1:5">
      <c r="A27" s="2"/>
      <c r="B27" s="22" t="s">
        <v>46</v>
      </c>
      <c r="C27" s="25" t="s">
        <v>47</v>
      </c>
      <c r="D27" s="25">
        <v>50</v>
      </c>
      <c r="E27" s="14" t="s">
        <v>12</v>
      </c>
    </row>
    <row r="28" ht="17" customHeight="1" spans="1:5">
      <c r="A28" s="2"/>
      <c r="B28" s="22" t="s">
        <v>48</v>
      </c>
      <c r="C28" s="25" t="s">
        <v>49</v>
      </c>
      <c r="D28" s="25">
        <v>3</v>
      </c>
      <c r="E28" s="27" t="s">
        <v>12</v>
      </c>
    </row>
    <row r="29" ht="19" customHeight="1" spans="1:5">
      <c r="A29" s="2"/>
      <c r="B29" s="22" t="s">
        <v>50</v>
      </c>
      <c r="C29" s="25" t="s">
        <v>47</v>
      </c>
      <c r="D29" s="25">
        <v>10</v>
      </c>
      <c r="E29" s="27" t="s">
        <v>12</v>
      </c>
    </row>
    <row r="30" customHeight="1" spans="1:5">
      <c r="A30" s="8">
        <v>24</v>
      </c>
      <c r="B30" s="8" t="s">
        <v>51</v>
      </c>
      <c r="C30" s="8" t="s">
        <v>52</v>
      </c>
      <c r="D30" s="8">
        <v>1</v>
      </c>
      <c r="E30" s="27" t="s">
        <v>12</v>
      </c>
    </row>
    <row r="31" customHeight="1" spans="1:5">
      <c r="A31" s="8">
        <v>25</v>
      </c>
      <c r="B31" s="8" t="s">
        <v>53</v>
      </c>
      <c r="C31" s="8" t="s">
        <v>44</v>
      </c>
      <c r="D31" s="8">
        <v>1</v>
      </c>
      <c r="E31" s="27" t="s">
        <v>12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Q14"/>
  <sheetViews>
    <sheetView workbookViewId="0">
      <selection activeCell="K6" sqref="K6"/>
    </sheetView>
  </sheetViews>
  <sheetFormatPr defaultColWidth="9" defaultRowHeight="13.5"/>
  <cols>
    <col min="1" max="5" width="9" style="1"/>
    <col min="6" max="7" width="9.375" style="1"/>
    <col min="8" max="8" width="9" style="1"/>
    <col min="9" max="9" width="9.375" style="1"/>
    <col min="10" max="11" width="9" style="1"/>
    <col min="12" max="13" width="9.375" style="1"/>
    <col min="14" max="16384" width="9" style="1"/>
  </cols>
  <sheetData>
    <row r="3" ht="27" customHeight="1" spans="1:13">
      <c r="A3" s="2">
        <v>1</v>
      </c>
      <c r="B3" s="3" t="s">
        <v>6</v>
      </c>
      <c r="C3" s="4" t="s">
        <v>54</v>
      </c>
      <c r="D3" s="2" t="s">
        <v>7</v>
      </c>
      <c r="E3" s="3">
        <v>0.041</v>
      </c>
      <c r="F3" s="5">
        <v>2263.54</v>
      </c>
      <c r="G3" s="5">
        <f t="shared" ref="G3:G6" si="0">F3*E3</f>
        <v>92.80514</v>
      </c>
      <c r="H3" s="5">
        <v>440.34</v>
      </c>
      <c r="I3" s="5">
        <f>H3*E3</f>
        <v>18.05394</v>
      </c>
      <c r="J3" s="5">
        <v>0</v>
      </c>
      <c r="K3" s="5">
        <f>J3*E3</f>
        <v>0</v>
      </c>
      <c r="L3" s="5">
        <v>1823.2</v>
      </c>
      <c r="M3" s="5">
        <f>L3*E3</f>
        <v>74.7512</v>
      </c>
    </row>
    <row r="4" ht="41" customHeight="1" spans="1:13">
      <c r="A4" s="2">
        <v>2</v>
      </c>
      <c r="B4" s="3" t="s">
        <v>31</v>
      </c>
      <c r="C4" s="4" t="s">
        <v>55</v>
      </c>
      <c r="D4" s="2" t="s">
        <v>24</v>
      </c>
      <c r="E4" s="3">
        <v>0.4</v>
      </c>
      <c r="F4" s="5">
        <v>180.46</v>
      </c>
      <c r="G4" s="5">
        <f t="shared" si="0"/>
        <v>72.184</v>
      </c>
      <c r="H4" s="5">
        <v>157.52</v>
      </c>
      <c r="I4" s="5">
        <f>H4*E4</f>
        <v>63.008</v>
      </c>
      <c r="J4" s="5">
        <v>0</v>
      </c>
      <c r="K4" s="5">
        <f>J4*E4</f>
        <v>0</v>
      </c>
      <c r="L4" s="5">
        <v>22.94</v>
      </c>
      <c r="M4" s="5">
        <f>L4*E4</f>
        <v>9.176</v>
      </c>
    </row>
    <row r="5" ht="30" customHeight="1" spans="1:13">
      <c r="A5" s="2">
        <v>3</v>
      </c>
      <c r="B5" s="6" t="s">
        <v>56</v>
      </c>
      <c r="C5" s="6" t="s">
        <v>57</v>
      </c>
      <c r="D5" s="6" t="s">
        <v>24</v>
      </c>
      <c r="E5" s="6">
        <v>0.96</v>
      </c>
      <c r="F5" s="6">
        <v>2455.63</v>
      </c>
      <c r="G5" s="5">
        <f t="shared" si="0"/>
        <v>2357.4048</v>
      </c>
      <c r="H5" s="6">
        <v>1149.18</v>
      </c>
      <c r="I5" s="5">
        <f>H5*E5</f>
        <v>1103.2128</v>
      </c>
      <c r="J5" s="6">
        <v>91.68</v>
      </c>
      <c r="K5" s="5">
        <f>J5*E5</f>
        <v>88.0128</v>
      </c>
      <c r="L5" s="6">
        <v>1214.77</v>
      </c>
      <c r="M5" s="5">
        <f>L5*E5</f>
        <v>1166.1792</v>
      </c>
    </row>
    <row r="6" customFormat="1" ht="30" customHeight="1" spans="1:13">
      <c r="A6" s="2"/>
      <c r="B6" s="6" t="s">
        <v>58</v>
      </c>
      <c r="C6" s="6"/>
      <c r="D6" s="6" t="s">
        <v>37</v>
      </c>
      <c r="E6" s="6">
        <v>1</v>
      </c>
      <c r="F6" s="6">
        <v>2700</v>
      </c>
      <c r="G6" s="5">
        <f t="shared" si="0"/>
        <v>2700</v>
      </c>
      <c r="H6" s="6"/>
      <c r="I6" s="5"/>
      <c r="J6" s="6"/>
      <c r="K6" s="5"/>
      <c r="L6" s="6"/>
      <c r="M6" s="5"/>
    </row>
    <row r="7" s="1" customFormat="1" ht="27" customHeight="1" spans="1:13">
      <c r="A7" s="2"/>
      <c r="B7" s="7" t="s">
        <v>59</v>
      </c>
      <c r="C7" s="4"/>
      <c r="D7" s="2"/>
      <c r="E7" s="3"/>
      <c r="F7" s="3"/>
      <c r="G7" s="5">
        <f>SUM(G3:G6)</f>
        <v>5222.39394</v>
      </c>
      <c r="H7" s="3"/>
      <c r="I7" s="5">
        <f t="shared" ref="I7:M7" si="1">SUM(I3:I5)</f>
        <v>1184.27474</v>
      </c>
      <c r="J7" s="3"/>
      <c r="K7" s="5">
        <f t="shared" si="1"/>
        <v>88.0128</v>
      </c>
      <c r="L7" s="3"/>
      <c r="M7" s="5">
        <f t="shared" si="1"/>
        <v>1250.1064</v>
      </c>
    </row>
    <row r="8" s="1" customFormat="1" ht="27" customHeight="1" spans="1:13">
      <c r="A8" s="8"/>
      <c r="B8" s="6" t="s">
        <v>60</v>
      </c>
      <c r="C8" s="6"/>
      <c r="D8" s="6"/>
      <c r="E8" s="8"/>
      <c r="F8" s="9">
        <v>0.1421</v>
      </c>
      <c r="G8" s="10">
        <f>I7*F8</f>
        <v>168.285440554</v>
      </c>
      <c r="H8" s="8"/>
      <c r="I8" s="8"/>
      <c r="J8" s="8"/>
      <c r="K8" s="8"/>
      <c r="L8" s="8"/>
      <c r="M8" s="8"/>
    </row>
    <row r="9" s="1" customFormat="1" ht="27" customHeight="1" spans="1:13">
      <c r="A9" s="6"/>
      <c r="B9" s="6" t="s">
        <v>61</v>
      </c>
      <c r="C9" s="6"/>
      <c r="D9" s="6"/>
      <c r="E9" s="8"/>
      <c r="F9" s="9">
        <v>0.2142</v>
      </c>
      <c r="G9" s="10">
        <f>I7*F9</f>
        <v>253.671649308</v>
      </c>
      <c r="H9" s="8"/>
      <c r="I9" s="8"/>
      <c r="J9" s="8"/>
      <c r="K9" s="8"/>
      <c r="L9" s="8"/>
      <c r="M9" s="8"/>
    </row>
    <row r="10" s="1" customFormat="1" ht="27" customHeight="1" spans="1:17">
      <c r="A10" s="6"/>
      <c r="B10" s="6" t="s">
        <v>62</v>
      </c>
      <c r="C10" s="6"/>
      <c r="D10" s="6"/>
      <c r="E10" s="8"/>
      <c r="F10" s="9">
        <v>0.0005</v>
      </c>
      <c r="G10" s="10">
        <f>(G7+G8+G9)*F10</f>
        <v>2.822175514931</v>
      </c>
      <c r="H10" s="8"/>
      <c r="I10" s="8"/>
      <c r="J10" s="8"/>
      <c r="K10" s="8"/>
      <c r="L10" s="8"/>
      <c r="M10" s="8"/>
      <c r="Q10" s="1">
        <f>15*2.7</f>
        <v>40.5</v>
      </c>
    </row>
    <row r="11" s="1" customFormat="1" ht="27" customHeight="1" spans="1:13">
      <c r="A11" s="6"/>
      <c r="B11" s="6" t="s">
        <v>63</v>
      </c>
      <c r="C11" s="6"/>
      <c r="D11" s="6"/>
      <c r="E11" s="8"/>
      <c r="F11" s="9">
        <v>0.1496</v>
      </c>
      <c r="G11" s="10">
        <f>I7*F11</f>
        <v>177.167501104</v>
      </c>
      <c r="H11" s="8"/>
      <c r="I11" s="8"/>
      <c r="J11" s="8"/>
      <c r="K11" s="8"/>
      <c r="L11" s="8"/>
      <c r="M11" s="8"/>
    </row>
    <row r="12" s="1" customFormat="1" ht="27" customHeight="1" spans="1:13">
      <c r="A12" s="6"/>
      <c r="B12" s="6" t="s">
        <v>64</v>
      </c>
      <c r="C12" s="6"/>
      <c r="D12" s="6"/>
      <c r="E12" s="8"/>
      <c r="F12" s="9">
        <v>0.0072</v>
      </c>
      <c r="G12" s="10">
        <f>(G7+G8+G9+G10+G11)*F12</f>
        <v>41.9352530866627</v>
      </c>
      <c r="H12" s="8"/>
      <c r="I12" s="8"/>
      <c r="J12" s="8"/>
      <c r="K12" s="8"/>
      <c r="L12" s="8"/>
      <c r="M12" s="8"/>
    </row>
    <row r="13" s="1" customFormat="1" ht="27" customHeight="1" spans="1:13">
      <c r="A13" s="6"/>
      <c r="B13" s="6" t="s">
        <v>65</v>
      </c>
      <c r="C13" s="6"/>
      <c r="D13" s="6"/>
      <c r="E13" s="8"/>
      <c r="F13" s="11">
        <v>0.17</v>
      </c>
      <c r="G13" s="10">
        <f>(G7+G8+G9+G10+G11+G12)*F13</f>
        <v>997.266913126491</v>
      </c>
      <c r="H13" s="8"/>
      <c r="I13" s="8"/>
      <c r="J13" s="8"/>
      <c r="K13" s="8"/>
      <c r="L13" s="8"/>
      <c r="M13" s="8"/>
    </row>
    <row r="14" s="1" customFormat="1" ht="27" customHeight="1" spans="1:13">
      <c r="A14" s="6"/>
      <c r="B14" s="6" t="s">
        <v>66</v>
      </c>
      <c r="C14" s="6"/>
      <c r="D14" s="6"/>
      <c r="E14" s="8"/>
      <c r="F14" s="6"/>
      <c r="G14" s="10">
        <f>G7+G8+G9+G10+G11+G12+G13</f>
        <v>6863.54287269408</v>
      </c>
      <c r="H14" s="8"/>
      <c r="I14" s="8"/>
      <c r="J14" s="8"/>
      <c r="K14" s="8"/>
      <c r="L14" s="8"/>
      <c r="M14" s="8"/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2017-01-05T06:09:00Z</dcterms:created>
  <dcterms:modified xsi:type="dcterms:W3CDTF">2017-11-08T02:05:31Z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