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标的1" sheetId="1" r:id="rId1"/>
    <sheet name="标的2" sheetId="2" r:id="rId2"/>
  </sheets>
  <externalReferences>
    <externalReference r:id="rId3"/>
    <externalReference r:id="rId4"/>
  </externalReferences>
  <calcPr calcId="125725"/>
</workbook>
</file>

<file path=xl/calcChain.xml><?xml version="1.0" encoding="utf-8"?>
<calcChain xmlns="http://schemas.openxmlformats.org/spreadsheetml/2006/main">
  <c r="M26" i="2"/>
  <c r="I26"/>
  <c r="G26"/>
  <c r="O25"/>
  <c r="N25"/>
  <c r="J25"/>
  <c r="K25" s="1"/>
  <c r="L25" s="1"/>
  <c r="H25"/>
  <c r="O24"/>
  <c r="N24"/>
  <c r="J24"/>
  <c r="K24" s="1"/>
  <c r="L24" s="1"/>
  <c r="H24"/>
  <c r="O23"/>
  <c r="N23"/>
  <c r="J23"/>
  <c r="K23" s="1"/>
  <c r="L23" s="1"/>
  <c r="H23"/>
  <c r="O22"/>
  <c r="N22"/>
  <c r="J22"/>
  <c r="K22" s="1"/>
  <c r="L22" s="1"/>
  <c r="H22"/>
  <c r="O21"/>
  <c r="N21"/>
  <c r="J21"/>
  <c r="K21" s="1"/>
  <c r="L21" s="1"/>
  <c r="H21"/>
  <c r="O20"/>
  <c r="N20"/>
  <c r="J20"/>
  <c r="K20" s="1"/>
  <c r="L20" s="1"/>
  <c r="H20"/>
  <c r="O19"/>
  <c r="N19"/>
  <c r="J19"/>
  <c r="K19" s="1"/>
  <c r="L19" s="1"/>
  <c r="H19"/>
  <c r="O18"/>
  <c r="N18"/>
  <c r="J18"/>
  <c r="K18" s="1"/>
  <c r="L18" s="1"/>
  <c r="H18"/>
  <c r="O17"/>
  <c r="N17"/>
  <c r="J17"/>
  <c r="K17" s="1"/>
  <c r="L17" s="1"/>
  <c r="H17"/>
  <c r="O16"/>
  <c r="N16"/>
  <c r="J16"/>
  <c r="K16" s="1"/>
  <c r="L16" s="1"/>
  <c r="H16"/>
  <c r="O15"/>
  <c r="N15"/>
  <c r="J15"/>
  <c r="K15" s="1"/>
  <c r="L15" s="1"/>
  <c r="H15"/>
  <c r="O14"/>
  <c r="N14"/>
  <c r="J14"/>
  <c r="K14" s="1"/>
  <c r="L14" s="1"/>
  <c r="H14"/>
  <c r="O13"/>
  <c r="N13"/>
  <c r="J13"/>
  <c r="K13" s="1"/>
  <c r="L13" s="1"/>
  <c r="H13"/>
  <c r="O12"/>
  <c r="N12"/>
  <c r="J12"/>
  <c r="K12" s="1"/>
  <c r="L12" s="1"/>
  <c r="H12"/>
  <c r="O11"/>
  <c r="N11"/>
  <c r="J11"/>
  <c r="K11" s="1"/>
  <c r="L11" s="1"/>
  <c r="H11"/>
  <c r="O10"/>
  <c r="N10"/>
  <c r="J10"/>
  <c r="K10" s="1"/>
  <c r="L10" s="1"/>
  <c r="H10"/>
  <c r="O9"/>
  <c r="N9"/>
  <c r="J9"/>
  <c r="K9" s="1"/>
  <c r="L9" s="1"/>
  <c r="H9"/>
  <c r="O8"/>
  <c r="N8"/>
  <c r="J8"/>
  <c r="H8"/>
  <c r="O7"/>
  <c r="N7"/>
  <c r="J7"/>
  <c r="K7" s="1"/>
  <c r="L7" s="1"/>
  <c r="H7"/>
  <c r="A4"/>
  <c r="A2"/>
  <c r="L51" i="1"/>
  <c r="M51" s="1"/>
  <c r="I51"/>
  <c r="G51"/>
  <c r="N50"/>
  <c r="M50"/>
  <c r="J50"/>
  <c r="K50" s="1"/>
  <c r="H50"/>
  <c r="N49"/>
  <c r="M49"/>
  <c r="J49"/>
  <c r="K49" s="1"/>
  <c r="H49"/>
  <c r="N48"/>
  <c r="M48"/>
  <c r="J48"/>
  <c r="K48" s="1"/>
  <c r="H48"/>
  <c r="N47"/>
  <c r="M47"/>
  <c r="J47"/>
  <c r="K47" s="1"/>
  <c r="H47"/>
  <c r="N46"/>
  <c r="M46"/>
  <c r="J46"/>
  <c r="K46" s="1"/>
  <c r="H46"/>
  <c r="N45"/>
  <c r="M45"/>
  <c r="J45"/>
  <c r="K45" s="1"/>
  <c r="H45"/>
  <c r="N44"/>
  <c r="M44"/>
  <c r="J44"/>
  <c r="K44" s="1"/>
  <c r="H44"/>
  <c r="N43"/>
  <c r="M43"/>
  <c r="J43"/>
  <c r="K43" s="1"/>
  <c r="H43"/>
  <c r="N42"/>
  <c r="M42"/>
  <c r="J42"/>
  <c r="K42" s="1"/>
  <c r="H42"/>
  <c r="N41"/>
  <c r="M41"/>
  <c r="J41"/>
  <c r="K41" s="1"/>
  <c r="H41"/>
  <c r="N40"/>
  <c r="M40"/>
  <c r="J40"/>
  <c r="K40" s="1"/>
  <c r="H40"/>
  <c r="N39"/>
  <c r="M39"/>
  <c r="J39"/>
  <c r="K39" s="1"/>
  <c r="H39"/>
  <c r="N38"/>
  <c r="M38"/>
  <c r="J38"/>
  <c r="K38" s="1"/>
  <c r="H38"/>
  <c r="N37"/>
  <c r="M37"/>
  <c r="J37"/>
  <c r="K37" s="1"/>
  <c r="H37"/>
  <c r="N36"/>
  <c r="M36"/>
  <c r="J36"/>
  <c r="K36" s="1"/>
  <c r="H36"/>
  <c r="N35"/>
  <c r="M35"/>
  <c r="J35"/>
  <c r="K35" s="1"/>
  <c r="H35"/>
  <c r="N34"/>
  <c r="M34"/>
  <c r="J34"/>
  <c r="K34" s="1"/>
  <c r="H34"/>
  <c r="N33"/>
  <c r="M33"/>
  <c r="J33"/>
  <c r="K33" s="1"/>
  <c r="H33"/>
  <c r="N32"/>
  <c r="M32"/>
  <c r="J32"/>
  <c r="K32" s="1"/>
  <c r="H32"/>
  <c r="N31"/>
  <c r="M31"/>
  <c r="J31"/>
  <c r="K31" s="1"/>
  <c r="H31"/>
  <c r="N30"/>
  <c r="M30"/>
  <c r="J30"/>
  <c r="K30" s="1"/>
  <c r="H30"/>
  <c r="N29"/>
  <c r="M29"/>
  <c r="J29"/>
  <c r="K29" s="1"/>
  <c r="H29"/>
  <c r="N28"/>
  <c r="M28"/>
  <c r="J28"/>
  <c r="K28" s="1"/>
  <c r="H28"/>
  <c r="N27"/>
  <c r="M27"/>
  <c r="J27"/>
  <c r="K27" s="1"/>
  <c r="H27"/>
  <c r="N26"/>
  <c r="M26"/>
  <c r="J26"/>
  <c r="K26" s="1"/>
  <c r="H26"/>
  <c r="N25"/>
  <c r="M25"/>
  <c r="J25"/>
  <c r="K25" s="1"/>
  <c r="H25"/>
  <c r="N24"/>
  <c r="M24"/>
  <c r="J24"/>
  <c r="K24" s="1"/>
  <c r="H24"/>
  <c r="N23"/>
  <c r="M23"/>
  <c r="J23"/>
  <c r="K23" s="1"/>
  <c r="H23"/>
  <c r="N22"/>
  <c r="M22"/>
  <c r="J22"/>
  <c r="K22" s="1"/>
  <c r="H22"/>
  <c r="N21"/>
  <c r="M21"/>
  <c r="J21"/>
  <c r="K21" s="1"/>
  <c r="H21"/>
  <c r="N20"/>
  <c r="M20"/>
  <c r="J20"/>
  <c r="K20" s="1"/>
  <c r="H20"/>
  <c r="N19"/>
  <c r="M19"/>
  <c r="J19"/>
  <c r="K19" s="1"/>
  <c r="H19"/>
  <c r="N18"/>
  <c r="M18"/>
  <c r="K18"/>
  <c r="J18"/>
  <c r="H18"/>
  <c r="N17"/>
  <c r="M17"/>
  <c r="J17"/>
  <c r="K17" s="1"/>
  <c r="H17"/>
  <c r="N16"/>
  <c r="M16"/>
  <c r="J16"/>
  <c r="K16" s="1"/>
  <c r="H16"/>
  <c r="N15"/>
  <c r="M15"/>
  <c r="J15"/>
  <c r="K15" s="1"/>
  <c r="H15"/>
  <c r="N14"/>
  <c r="M14"/>
  <c r="J14"/>
  <c r="K14" s="1"/>
  <c r="H14"/>
  <c r="N13"/>
  <c r="M13"/>
  <c r="J13"/>
  <c r="K13" s="1"/>
  <c r="H13"/>
  <c r="N12"/>
  <c r="M12"/>
  <c r="J12"/>
  <c r="K12" s="1"/>
  <c r="H12"/>
  <c r="N11"/>
  <c r="M11"/>
  <c r="J11"/>
  <c r="K11" s="1"/>
  <c r="H11"/>
  <c r="N10"/>
  <c r="M10"/>
  <c r="K10"/>
  <c r="J10"/>
  <c r="H10"/>
  <c r="N9"/>
  <c r="M9"/>
  <c r="J9"/>
  <c r="K9" s="1"/>
  <c r="H9"/>
  <c r="N8"/>
  <c r="M8"/>
  <c r="J8"/>
  <c r="K8" s="1"/>
  <c r="H8"/>
  <c r="N7"/>
  <c r="M7"/>
  <c r="J7"/>
  <c r="K7" s="1"/>
  <c r="H7"/>
  <c r="A4"/>
  <c r="A2"/>
  <c r="J26" i="2" l="1"/>
  <c r="N51" i="1"/>
  <c r="O26" i="2"/>
  <c r="N26"/>
  <c r="K8"/>
  <c r="K26" l="1"/>
  <c r="L8"/>
</calcChain>
</file>

<file path=xl/sharedStrings.xml><?xml version="1.0" encoding="utf-8"?>
<sst xmlns="http://schemas.openxmlformats.org/spreadsheetml/2006/main" count="358" uniqueCount="110">
  <si>
    <r>
      <t>存货</t>
    </r>
    <r>
      <rPr>
        <sz val="18"/>
        <rFont val="Times New Roman"/>
        <family val="1"/>
      </rPr>
      <t>—</t>
    </r>
    <r>
      <rPr>
        <sz val="18"/>
        <rFont val="黑体"/>
        <family val="3"/>
        <charset val="134"/>
      </rPr>
      <t>原材料评估明细表</t>
    </r>
  </si>
  <si>
    <r>
      <t>表</t>
    </r>
    <r>
      <rPr>
        <sz val="10"/>
        <rFont val="Times New Roman"/>
        <family val="1"/>
      </rPr>
      <t>3-9-2</t>
    </r>
  </si>
  <si>
    <t>金额单位：人民币元</t>
  </si>
  <si>
    <t>序号</t>
  </si>
  <si>
    <t>材料名称</t>
  </si>
  <si>
    <t>材质</t>
  </si>
  <si>
    <r>
      <t xml:space="preserve">图号 </t>
    </r>
    <r>
      <rPr>
        <sz val="10"/>
        <rFont val="宋体"/>
        <charset val="134"/>
      </rPr>
      <t xml:space="preserve"> </t>
    </r>
  </si>
  <si>
    <t>计量单位</t>
  </si>
  <si>
    <t>最后入库日期</t>
  </si>
  <si>
    <t>账面价值</t>
  </si>
  <si>
    <t>评估价值</t>
  </si>
  <si>
    <t>增减值</t>
  </si>
  <si>
    <r>
      <t>增值率</t>
    </r>
    <r>
      <rPr>
        <sz val="10"/>
        <rFont val="Times New Roman"/>
        <family val="1"/>
      </rPr>
      <t>%</t>
    </r>
  </si>
  <si>
    <t>数量</t>
  </si>
  <si>
    <t>单价</t>
  </si>
  <si>
    <t>金额</t>
  </si>
  <si>
    <t>实际数量</t>
  </si>
  <si>
    <t>评估单价</t>
  </si>
  <si>
    <t>金额（不含税）买家自提</t>
  </si>
  <si>
    <t>不锈方钢</t>
  </si>
  <si>
    <r>
      <t>YU123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1Cr12</t>
    </r>
    <r>
      <rPr>
        <sz val="10"/>
        <rFont val="宋体"/>
        <charset val="134"/>
      </rPr>
      <t>）</t>
    </r>
  </si>
  <si>
    <t>35*50</t>
  </si>
  <si>
    <t>公斤</t>
  </si>
  <si>
    <t>技术进步淘汰</t>
  </si>
  <si>
    <t>Cr11MoV</t>
  </si>
  <si>
    <t>42*42</t>
  </si>
  <si>
    <t>2Cr13</t>
  </si>
  <si>
    <t>34*42</t>
  </si>
  <si>
    <t>45*45</t>
  </si>
  <si>
    <t>32*35</t>
  </si>
  <si>
    <t>25*25</t>
  </si>
  <si>
    <t>40*50</t>
  </si>
  <si>
    <t>30*35</t>
  </si>
  <si>
    <t>1Cr13</t>
  </si>
  <si>
    <t>50*80</t>
  </si>
  <si>
    <t>扁钢</t>
  </si>
  <si>
    <t>80*161</t>
  </si>
  <si>
    <t>方钢</t>
  </si>
  <si>
    <t>40*80</t>
  </si>
  <si>
    <t>64*90</t>
  </si>
  <si>
    <t>30*40</t>
  </si>
  <si>
    <t>36*36</t>
  </si>
  <si>
    <t>1Cr12MoNb</t>
  </si>
  <si>
    <t>44*84</t>
  </si>
  <si>
    <t>45*62</t>
  </si>
  <si>
    <t>47*103</t>
  </si>
  <si>
    <t>39*44</t>
  </si>
  <si>
    <t>38*86</t>
  </si>
  <si>
    <t>49*51</t>
  </si>
  <si>
    <t>33*74</t>
  </si>
  <si>
    <t>39*54</t>
  </si>
  <si>
    <t>83*90</t>
  </si>
  <si>
    <t>52*78</t>
  </si>
  <si>
    <t>55*118</t>
  </si>
  <si>
    <t>50*62</t>
  </si>
  <si>
    <t>37*101</t>
  </si>
  <si>
    <t>35*78</t>
  </si>
  <si>
    <t>1Cr12</t>
  </si>
  <si>
    <t>60*140</t>
  </si>
  <si>
    <t>方纲</t>
  </si>
  <si>
    <t>45*46</t>
  </si>
  <si>
    <t>57*170</t>
  </si>
  <si>
    <t>35*74</t>
  </si>
  <si>
    <t>51*148</t>
  </si>
  <si>
    <t>38*106</t>
  </si>
  <si>
    <t>48*130</t>
  </si>
  <si>
    <t>23*60</t>
  </si>
  <si>
    <r>
      <t>YU993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1Cr12</t>
    </r>
    <r>
      <rPr>
        <sz val="10"/>
        <rFont val="宋体"/>
        <charset val="134"/>
      </rPr>
      <t>）</t>
    </r>
  </si>
  <si>
    <t>35*67</t>
  </si>
  <si>
    <t>2Cr10MoVNbN</t>
  </si>
  <si>
    <t>33*74*0</t>
  </si>
  <si>
    <t>34*64</t>
  </si>
  <si>
    <t>37*54</t>
  </si>
  <si>
    <t>40*44</t>
  </si>
  <si>
    <t>44*62</t>
  </si>
  <si>
    <t>合计</t>
  </si>
  <si>
    <t>存货—在产品（自制半成品）评估明细表</t>
  </si>
  <si>
    <r>
      <t>表</t>
    </r>
    <r>
      <rPr>
        <sz val="10"/>
        <rFont val="Times New Roman"/>
        <family val="1"/>
      </rPr>
      <t>3-9-6</t>
    </r>
  </si>
  <si>
    <t>名称</t>
  </si>
  <si>
    <t>单重（Kg）</t>
  </si>
  <si>
    <t>图号</t>
  </si>
  <si>
    <t>参考重量（Kg）</t>
  </si>
  <si>
    <t>动叶</t>
  </si>
  <si>
    <t>H02116002</t>
  </si>
  <si>
    <t>件</t>
  </si>
  <si>
    <t>H02114003</t>
  </si>
  <si>
    <t>G41203108</t>
  </si>
  <si>
    <t>2Cr12NiMoWV</t>
  </si>
  <si>
    <t>G41203106</t>
  </si>
  <si>
    <t>G41203103</t>
  </si>
  <si>
    <t>1Cr12Mo</t>
  </si>
  <si>
    <t>G39202106</t>
  </si>
  <si>
    <t>1Cr2Mo</t>
  </si>
  <si>
    <t>G39202105</t>
  </si>
  <si>
    <t>G03203408</t>
  </si>
  <si>
    <t>G03203403</t>
  </si>
  <si>
    <t>74A203006</t>
  </si>
  <si>
    <t>74A203002</t>
  </si>
  <si>
    <t>导叶</t>
  </si>
  <si>
    <t>74131203</t>
  </si>
  <si>
    <t>74130003</t>
  </si>
  <si>
    <t>74129003</t>
  </si>
  <si>
    <t>74128003</t>
  </si>
  <si>
    <t>74124003</t>
  </si>
  <si>
    <t>74123003</t>
  </si>
  <si>
    <t>74114103</t>
  </si>
  <si>
    <t>1CrMoV</t>
  </si>
  <si>
    <t>74113/115003</t>
  </si>
  <si>
    <r>
      <t>合</t>
    </r>
    <r>
      <rPr>
        <sz val="10"/>
        <rFont val="Times New Roman"/>
        <family val="1"/>
      </rPr>
      <t xml:space="preserve">            </t>
    </r>
    <r>
      <rPr>
        <sz val="10"/>
        <rFont val="宋体"/>
        <charset val="134"/>
      </rPr>
      <t>计</t>
    </r>
  </si>
  <si>
    <t>备注</t>
    <phoneticPr fontId="1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</si>
</sst>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);[Red]\(0.00\)"/>
    <numFmt numFmtId="178" formatCode="#,##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name val="宋体"/>
      <charset val="134"/>
    </font>
    <font>
      <sz val="18"/>
      <name val="Times New Roman"/>
      <family val="1"/>
    </font>
    <font>
      <sz val="18"/>
      <name val="黑体"/>
      <family val="3"/>
      <charset val="134"/>
    </font>
    <font>
      <sz val="10"/>
      <name val="宋体"/>
      <charset val="134"/>
    </font>
    <font>
      <sz val="10"/>
      <name val="Times New Roman"/>
      <family val="1"/>
    </font>
    <font>
      <sz val="12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/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/>
    <xf numFmtId="0" fontId="10" fillId="0" borderId="0"/>
  </cellStyleXfs>
  <cellXfs count="117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0" fontId="7" fillId="0" borderId="0" xfId="3" applyFont="1" applyFill="1" applyAlignment="1">
      <alignment horizontal="center" vertical="center"/>
    </xf>
    <xf numFmtId="0" fontId="7" fillId="0" borderId="0" xfId="3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57" fontId="7" fillId="0" borderId="1" xfId="4" applyNumberFormat="1" applyFont="1" applyFill="1" applyBorder="1" applyAlignment="1">
      <alignment horizontal="center" vertical="center"/>
    </xf>
    <xf numFmtId="0" fontId="7" fillId="0" borderId="1" xfId="3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vertical="center"/>
    </xf>
    <xf numFmtId="43" fontId="7" fillId="0" borderId="1" xfId="3" applyNumberFormat="1" applyFont="1" applyFill="1" applyBorder="1" applyAlignment="1">
      <alignment horizontal="right" vertical="center" wrapText="1"/>
    </xf>
    <xf numFmtId="43" fontId="7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43" fontId="7" fillId="0" borderId="1" xfId="1" applyFont="1" applyFill="1" applyBorder="1" applyAlignment="1">
      <alignment horizontal="center" vertical="center"/>
    </xf>
    <xf numFmtId="43" fontId="7" fillId="0" borderId="1" xfId="3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10" fontId="7" fillId="0" borderId="0" xfId="2" applyNumberFormat="1" applyFont="1" applyFill="1" applyBorder="1" applyAlignment="1" applyProtection="1">
      <alignment horizontal="center" vertical="center"/>
    </xf>
    <xf numFmtId="43" fontId="7" fillId="0" borderId="0" xfId="1" applyFont="1" applyFill="1" applyBorder="1" applyAlignment="1" applyProtection="1">
      <alignment vertical="center"/>
    </xf>
    <xf numFmtId="43" fontId="7" fillId="0" borderId="0" xfId="1" applyFont="1" applyFill="1" applyBorder="1" applyAlignment="1" applyProtection="1">
      <alignment horizontal="center" vertical="center"/>
    </xf>
    <xf numFmtId="43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6" fillId="0" borderId="0" xfId="3" applyFont="1" applyFill="1" applyAlignment="1">
      <alignment horizontal="center" vertical="center"/>
    </xf>
    <xf numFmtId="43" fontId="7" fillId="0" borderId="0" xfId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0" fontId="7" fillId="0" borderId="0" xfId="2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/>
    <xf numFmtId="176" fontId="7" fillId="0" borderId="0" xfId="0" applyNumberFormat="1" applyFont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9" fontId="6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7" fillId="0" borderId="7" xfId="1" applyFont="1" applyFill="1" applyBorder="1" applyAlignment="1">
      <alignment horizontal="right"/>
    </xf>
    <xf numFmtId="43" fontId="7" fillId="0" borderId="1" xfId="0" applyNumberFormat="1" applyFont="1" applyBorder="1" applyAlignment="1">
      <alignment horizontal="right" vertical="center"/>
    </xf>
    <xf numFmtId="0" fontId="6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8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43" fontId="7" fillId="0" borderId="8" xfId="1" applyFont="1" applyFill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4" fillId="0" borderId="0" xfId="2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9" fontId="6" fillId="0" borderId="4" xfId="2" applyFont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3" fontId="7" fillId="0" borderId="2" xfId="3" applyNumberFormat="1" applyFont="1" applyFill="1" applyBorder="1" applyAlignment="1">
      <alignment horizontal="right" vertical="center" wrapText="1"/>
    </xf>
    <xf numFmtId="43" fontId="7" fillId="0" borderId="2" xfId="0" applyNumberFormat="1" applyFont="1" applyBorder="1" applyAlignment="1">
      <alignment horizontal="right" vertical="center"/>
    </xf>
    <xf numFmtId="0" fontId="7" fillId="0" borderId="1" xfId="0" applyFont="1" applyFill="1" applyBorder="1" applyAlignment="1">
      <alignment horizontal="center"/>
    </xf>
  </cellXfs>
  <cellStyles count="5">
    <cellStyle name="百分比" xfId="2" builtinId="5"/>
    <cellStyle name="常规" xfId="0" builtinId="0"/>
    <cellStyle name="常规 6" xfId="4"/>
    <cellStyle name="常规_存货" xfId="3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12;&#22320;&#30913;&#30424;%20(e)/&#32508;&#21512;&#37096;/2018/&#29289;&#36164;&#36716;&#35753;/&#35780;&#20272;&#25253;&#21578;/&#31532;&#20108;&#25209;/&#27491;&#24335;&#31295;/1&#12289;&#35780;&#20272;&#34920;&#65288;&#27773;&#36718;&#26426;&#21407;&#26448;&#26009;-2&#25209;&#65289;9.10-&#21494;&#29255;&#26041;&#3805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12;&#22320;&#30913;&#30424;%20(e)/&#32508;&#21512;&#37096;/2018/&#29289;&#36164;&#36716;&#35753;/&#35780;&#20272;&#25253;&#21578;/&#31532;&#20108;&#25209;/&#27491;&#24335;&#31295;/1&#12289;&#35780;&#20272;&#34920;&#65288;&#27773;&#36718;&#26426;&#22312;&#20135;&#21697;-2&#25209;&#65289;9.10-&#21160;&#21494;&#23548;&#2149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fPW16rkft5v"/>
      <sheetName val="基本信息"/>
      <sheetName val="1-汇总表"/>
      <sheetName val="2-分类汇总"/>
      <sheetName val="3-流动汇总"/>
      <sheetName val="表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9-9亏损合同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"/>
      <sheetName val="4-4股权投资"/>
      <sheetName val="4-5-1投资性房地产"/>
      <sheetName val="4-5-2投资性房地产"/>
      <sheetName val="4-5-3投资性地产"/>
      <sheetName val="4-5-4投资性地产"/>
      <sheetName val="4-6固定资产汇总"/>
      <sheetName val="4-6-1房屋建筑物"/>
      <sheetName val="4-6-2构筑物"/>
      <sheetName val="4-6-3管道沟槽"/>
      <sheetName val="4-6-4机器设备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4-13开发支出"/>
      <sheetName val="4-14商誉"/>
      <sheetName val="4-15长期待摊费用"/>
      <sheetName val="4-16递延所得税资产"/>
      <sheetName val="4-17其他非流动资产"/>
      <sheetName val="5-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 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  <sheetName val="00000000"/>
    </sheetNames>
    <sheetDataSet>
      <sheetData sheetId="0" refreshError="1"/>
      <sheetData sheetId="1">
        <row r="11">
          <cell r="B11" t="str">
            <v>评估基准日：2018年7月31日</v>
          </cell>
        </row>
        <row r="13">
          <cell r="B13" t="str">
            <v>产权持有单位：哈尔滨汽轮机厂有限责任公司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fPW16rkft5v"/>
      <sheetName val="基本信息"/>
      <sheetName val="1-汇总表"/>
      <sheetName val="2-分类汇总"/>
      <sheetName val="3-流动汇总"/>
      <sheetName val="表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9-9亏损合同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"/>
      <sheetName val="4-4股权投资"/>
      <sheetName val="4-5-1投资性房地产"/>
      <sheetName val="4-5-2投资性房地产"/>
      <sheetName val="4-5-3投资性地产"/>
      <sheetName val="4-5-4投资性地产"/>
      <sheetName val="4-6固定资产汇总"/>
      <sheetName val="4-6-1房屋建筑物"/>
      <sheetName val="4-6-2构筑物"/>
      <sheetName val="4-6-3管道沟槽"/>
      <sheetName val="4-6-4机器设备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4-13开发支出"/>
      <sheetName val="4-14商誉"/>
      <sheetName val="4-15长期待摊费用"/>
      <sheetName val="4-16递延所得税资产"/>
      <sheetName val="4-17其他非流动资产"/>
      <sheetName val="5-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 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  <sheetName val="00000000"/>
    </sheetNames>
    <sheetDataSet>
      <sheetData sheetId="0"/>
      <sheetData sheetId="1">
        <row r="11">
          <cell r="B11" t="str">
            <v>评估基准日：2018年7月31日</v>
          </cell>
        </row>
        <row r="13">
          <cell r="B13" t="str">
            <v>产权持有单位：哈尔滨汽轮机厂有限责任公司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>
      <selection activeCell="I41" sqref="I41"/>
    </sheetView>
  </sheetViews>
  <sheetFormatPr defaultColWidth="9" defaultRowHeight="13.2"/>
  <cols>
    <col min="1" max="1" width="9" style="8"/>
    <col min="2" max="5" width="9" style="2"/>
    <col min="6" max="6" width="13.21875" style="2" customWidth="1"/>
    <col min="7" max="7" width="13" style="6" customWidth="1"/>
    <col min="8" max="8" width="9" style="6"/>
    <col min="9" max="9" width="12.109375" style="7" customWidth="1"/>
    <col min="10" max="10" width="9" style="8"/>
    <col min="11" max="11" width="9" style="2"/>
    <col min="12" max="12" width="10.88671875" style="2" customWidth="1"/>
    <col min="13" max="13" width="13.5546875" style="2" customWidth="1"/>
    <col min="14" max="16384" width="9" style="2"/>
  </cols>
  <sheetData>
    <row r="1" spans="1:15" s="1" customFormat="1" ht="22.8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>
      <c r="A2" s="84" t="str">
        <f>[1]基本信息!B11</f>
        <v>评估基准日：2018年7月31日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</v>
      </c>
    </row>
    <row r="4" spans="1:15">
      <c r="A4" s="5" t="str">
        <f>[1]基本信息!B13</f>
        <v>产权持有单位：哈尔滨汽轮机厂有限责任公司</v>
      </c>
      <c r="O4" s="9" t="s">
        <v>2</v>
      </c>
    </row>
    <row r="5" spans="1:15" s="8" customFormat="1">
      <c r="A5" s="86" t="s">
        <v>3</v>
      </c>
      <c r="B5" s="86" t="s">
        <v>4</v>
      </c>
      <c r="C5" s="87" t="s">
        <v>5</v>
      </c>
      <c r="D5" s="89" t="s">
        <v>6</v>
      </c>
      <c r="E5" s="89" t="s">
        <v>7</v>
      </c>
      <c r="F5" s="89" t="s">
        <v>8</v>
      </c>
      <c r="G5" s="86" t="s">
        <v>9</v>
      </c>
      <c r="H5" s="86"/>
      <c r="I5" s="86"/>
      <c r="J5" s="78" t="s">
        <v>10</v>
      </c>
      <c r="K5" s="79"/>
      <c r="L5" s="79"/>
      <c r="M5" s="74" t="s">
        <v>11</v>
      </c>
      <c r="N5" s="76" t="s">
        <v>12</v>
      </c>
      <c r="O5" s="78" t="s">
        <v>109</v>
      </c>
    </row>
    <row r="6" spans="1:15" s="8" customFormat="1" ht="36">
      <c r="A6" s="86"/>
      <c r="B6" s="86"/>
      <c r="C6" s="88"/>
      <c r="D6" s="90"/>
      <c r="E6" s="90"/>
      <c r="F6" s="90"/>
      <c r="G6" s="10" t="s">
        <v>13</v>
      </c>
      <c r="H6" s="10" t="s">
        <v>14</v>
      </c>
      <c r="I6" s="10" t="s">
        <v>15</v>
      </c>
      <c r="J6" s="11" t="s">
        <v>16</v>
      </c>
      <c r="K6" s="11" t="s">
        <v>17</v>
      </c>
      <c r="L6" s="12" t="s">
        <v>18</v>
      </c>
      <c r="M6" s="75"/>
      <c r="N6" s="77"/>
      <c r="O6" s="79"/>
    </row>
    <row r="7" spans="1:15">
      <c r="A7" s="13">
        <v>1</v>
      </c>
      <c r="B7" s="14" t="s">
        <v>19</v>
      </c>
      <c r="C7" s="15" t="s">
        <v>20</v>
      </c>
      <c r="D7" s="16" t="s">
        <v>21</v>
      </c>
      <c r="E7" s="17" t="s">
        <v>22</v>
      </c>
      <c r="F7" s="18">
        <v>37756</v>
      </c>
      <c r="G7" s="19">
        <v>1100</v>
      </c>
      <c r="H7" s="20">
        <f t="shared" ref="H7:H50" si="0">I7/G7</f>
        <v>14.818836363636363</v>
      </c>
      <c r="I7" s="21">
        <v>16300.72</v>
      </c>
      <c r="J7" s="19">
        <f>G7</f>
        <v>1100</v>
      </c>
      <c r="K7" s="22">
        <f>L7/J7</f>
        <v>3.45</v>
      </c>
      <c r="L7" s="21">
        <v>3795</v>
      </c>
      <c r="M7" s="22">
        <f t="shared" ref="M7:M50" si="1">L7-I7</f>
        <v>-12505.72</v>
      </c>
      <c r="N7" s="22">
        <f t="shared" ref="N7:N50" si="2">IF(I7&gt;=0,IF(ISERROR((L7-I7)/I7*100)," ",ROUND((L7-I7)/I7*100,2)),IF(ISERROR((L7-I7)/I7*100)," ",ROUND(-(L7-I7)/I7*100,2)))</f>
        <v>-76.72</v>
      </c>
      <c r="O7" s="23" t="s">
        <v>23</v>
      </c>
    </row>
    <row r="8" spans="1:15">
      <c r="A8" s="13">
        <v>2</v>
      </c>
      <c r="B8" s="24" t="s">
        <v>19</v>
      </c>
      <c r="C8" s="25" t="s">
        <v>24</v>
      </c>
      <c r="D8" s="26" t="s">
        <v>25</v>
      </c>
      <c r="E8" s="17" t="s">
        <v>22</v>
      </c>
      <c r="F8" s="18">
        <v>41173</v>
      </c>
      <c r="G8" s="19">
        <v>1</v>
      </c>
      <c r="H8" s="20">
        <f t="shared" si="0"/>
        <v>13.34</v>
      </c>
      <c r="I8" s="21">
        <v>13.34</v>
      </c>
      <c r="J8" s="19">
        <f t="shared" ref="J8:J50" si="3">G8</f>
        <v>1</v>
      </c>
      <c r="K8" s="22">
        <f t="shared" ref="K8:K50" si="4">L8/J8</f>
        <v>3</v>
      </c>
      <c r="L8" s="21">
        <v>3</v>
      </c>
      <c r="M8" s="22">
        <f t="shared" si="1"/>
        <v>-10.34</v>
      </c>
      <c r="N8" s="22">
        <f t="shared" si="2"/>
        <v>-77.510000000000005</v>
      </c>
      <c r="O8" s="23" t="s">
        <v>23</v>
      </c>
    </row>
    <row r="9" spans="1:15">
      <c r="A9" s="13">
        <v>3</v>
      </c>
      <c r="B9" s="24" t="s">
        <v>19</v>
      </c>
      <c r="C9" s="25" t="s">
        <v>26</v>
      </c>
      <c r="D9" s="26" t="s">
        <v>27</v>
      </c>
      <c r="E9" s="17" t="s">
        <v>22</v>
      </c>
      <c r="F9" s="18">
        <v>37756</v>
      </c>
      <c r="G9" s="19">
        <v>3692</v>
      </c>
      <c r="H9" s="20">
        <f t="shared" si="0"/>
        <v>10.87127843986999</v>
      </c>
      <c r="I9" s="21">
        <v>40136.76</v>
      </c>
      <c r="J9" s="19">
        <f t="shared" si="3"/>
        <v>3692</v>
      </c>
      <c r="K9" s="22">
        <f t="shared" si="4"/>
        <v>3.4498916576381364</v>
      </c>
      <c r="L9" s="21">
        <v>12737</v>
      </c>
      <c r="M9" s="22">
        <f t="shared" si="1"/>
        <v>-27399.760000000002</v>
      </c>
      <c r="N9" s="22">
        <f t="shared" si="2"/>
        <v>-68.27</v>
      </c>
      <c r="O9" s="23" t="s">
        <v>23</v>
      </c>
    </row>
    <row r="10" spans="1:15">
      <c r="A10" s="13">
        <v>4</v>
      </c>
      <c r="B10" s="27" t="s">
        <v>19</v>
      </c>
      <c r="C10" s="28" t="s">
        <v>26</v>
      </c>
      <c r="D10" s="26" t="s">
        <v>28</v>
      </c>
      <c r="E10" s="17" t="s">
        <v>22</v>
      </c>
      <c r="F10" s="18">
        <v>38093</v>
      </c>
      <c r="G10" s="19">
        <v>1203</v>
      </c>
      <c r="H10" s="20">
        <f t="shared" si="0"/>
        <v>10.87128013300083</v>
      </c>
      <c r="I10" s="21">
        <v>13078.15</v>
      </c>
      <c r="J10" s="19">
        <f t="shared" si="3"/>
        <v>1203</v>
      </c>
      <c r="K10" s="22">
        <f t="shared" si="4"/>
        <v>3.4497090606816294</v>
      </c>
      <c r="L10" s="21">
        <v>4150</v>
      </c>
      <c r="M10" s="22">
        <f t="shared" si="1"/>
        <v>-8928.15</v>
      </c>
      <c r="N10" s="22">
        <f t="shared" si="2"/>
        <v>-68.27</v>
      </c>
      <c r="O10" s="23" t="s">
        <v>23</v>
      </c>
    </row>
    <row r="11" spans="1:15">
      <c r="A11" s="13">
        <v>5</v>
      </c>
      <c r="B11" s="27" t="s">
        <v>19</v>
      </c>
      <c r="C11" s="28" t="s">
        <v>26</v>
      </c>
      <c r="D11" s="26" t="s">
        <v>29</v>
      </c>
      <c r="E11" s="17" t="s">
        <v>22</v>
      </c>
      <c r="F11" s="18">
        <v>37756</v>
      </c>
      <c r="G11" s="19">
        <v>452</v>
      </c>
      <c r="H11" s="20">
        <f t="shared" si="0"/>
        <v>10.871283185840708</v>
      </c>
      <c r="I11" s="21">
        <v>4913.82</v>
      </c>
      <c r="J11" s="19">
        <f t="shared" si="3"/>
        <v>452</v>
      </c>
      <c r="K11" s="22">
        <f t="shared" si="4"/>
        <v>3.4491150442477876</v>
      </c>
      <c r="L11" s="21">
        <v>1559</v>
      </c>
      <c r="M11" s="22">
        <f t="shared" si="1"/>
        <v>-3354.8199999999997</v>
      </c>
      <c r="N11" s="22">
        <f t="shared" si="2"/>
        <v>-68.27</v>
      </c>
      <c r="O11" s="23" t="s">
        <v>23</v>
      </c>
    </row>
    <row r="12" spans="1:15">
      <c r="A12" s="13">
        <v>6</v>
      </c>
      <c r="B12" s="27" t="s">
        <v>19</v>
      </c>
      <c r="C12" s="28" t="s">
        <v>26</v>
      </c>
      <c r="D12" s="26" t="s">
        <v>30</v>
      </c>
      <c r="E12" s="17" t="s">
        <v>22</v>
      </c>
      <c r="F12" s="18">
        <v>41458</v>
      </c>
      <c r="G12" s="19">
        <v>453</v>
      </c>
      <c r="H12" s="20">
        <f t="shared" si="0"/>
        <v>10.876048565121414</v>
      </c>
      <c r="I12" s="21">
        <v>4926.8500000000004</v>
      </c>
      <c r="J12" s="19">
        <f t="shared" si="3"/>
        <v>453</v>
      </c>
      <c r="K12" s="22">
        <f t="shared" si="4"/>
        <v>3.4503311258278146</v>
      </c>
      <c r="L12" s="21">
        <v>1563</v>
      </c>
      <c r="M12" s="22">
        <f t="shared" si="1"/>
        <v>-3363.8500000000004</v>
      </c>
      <c r="N12" s="22">
        <f t="shared" si="2"/>
        <v>-68.28</v>
      </c>
      <c r="O12" s="23" t="s">
        <v>23</v>
      </c>
    </row>
    <row r="13" spans="1:15">
      <c r="A13" s="13">
        <v>7</v>
      </c>
      <c r="B13" s="27" t="s">
        <v>19</v>
      </c>
      <c r="C13" s="28" t="s">
        <v>26</v>
      </c>
      <c r="D13" s="26" t="s">
        <v>31</v>
      </c>
      <c r="E13" s="17" t="s">
        <v>22</v>
      </c>
      <c r="F13" s="18">
        <v>41173</v>
      </c>
      <c r="G13" s="19">
        <v>114</v>
      </c>
      <c r="H13" s="20">
        <f t="shared" si="0"/>
        <v>10.871315789473684</v>
      </c>
      <c r="I13" s="21">
        <v>1239.33</v>
      </c>
      <c r="J13" s="19">
        <f t="shared" si="3"/>
        <v>114</v>
      </c>
      <c r="K13" s="22">
        <f t="shared" si="4"/>
        <v>3.4473684210526314</v>
      </c>
      <c r="L13" s="21">
        <v>393</v>
      </c>
      <c r="M13" s="22">
        <f t="shared" si="1"/>
        <v>-846.32999999999993</v>
      </c>
      <c r="N13" s="22">
        <f t="shared" si="2"/>
        <v>-68.290000000000006</v>
      </c>
      <c r="O13" s="23" t="s">
        <v>23</v>
      </c>
    </row>
    <row r="14" spans="1:15">
      <c r="A14" s="13">
        <v>8</v>
      </c>
      <c r="B14" s="27" t="s">
        <v>19</v>
      </c>
      <c r="C14" s="28" t="s">
        <v>26</v>
      </c>
      <c r="D14" s="26" t="s">
        <v>32</v>
      </c>
      <c r="E14" s="17" t="s">
        <v>22</v>
      </c>
      <c r="F14" s="18">
        <v>41597</v>
      </c>
      <c r="G14" s="19">
        <v>87</v>
      </c>
      <c r="H14" s="20">
        <f t="shared" si="0"/>
        <v>10.871264367816092</v>
      </c>
      <c r="I14" s="21">
        <v>945.8</v>
      </c>
      <c r="J14" s="19">
        <f t="shared" si="3"/>
        <v>87</v>
      </c>
      <c r="K14" s="22">
        <f t="shared" si="4"/>
        <v>3.4482758620689653</v>
      </c>
      <c r="L14" s="21">
        <v>300</v>
      </c>
      <c r="M14" s="22">
        <f t="shared" si="1"/>
        <v>-645.79999999999995</v>
      </c>
      <c r="N14" s="22">
        <f t="shared" si="2"/>
        <v>-68.28</v>
      </c>
      <c r="O14" s="23" t="s">
        <v>23</v>
      </c>
    </row>
    <row r="15" spans="1:15">
      <c r="A15" s="13">
        <v>9</v>
      </c>
      <c r="B15" s="27" t="s">
        <v>19</v>
      </c>
      <c r="C15" s="28" t="s">
        <v>33</v>
      </c>
      <c r="D15" s="26" t="s">
        <v>31</v>
      </c>
      <c r="E15" s="17" t="s">
        <v>22</v>
      </c>
      <c r="F15" s="18">
        <v>37756</v>
      </c>
      <c r="G15" s="19">
        <v>1323</v>
      </c>
      <c r="H15" s="20">
        <f t="shared" si="0"/>
        <v>10.889395313681028</v>
      </c>
      <c r="I15" s="21">
        <v>14406.67</v>
      </c>
      <c r="J15" s="19">
        <f t="shared" si="3"/>
        <v>1323</v>
      </c>
      <c r="K15" s="22">
        <f t="shared" si="4"/>
        <v>3.4497354497354498</v>
      </c>
      <c r="L15" s="21">
        <v>4564</v>
      </c>
      <c r="M15" s="22">
        <f t="shared" si="1"/>
        <v>-9842.67</v>
      </c>
      <c r="N15" s="22">
        <f t="shared" si="2"/>
        <v>-68.319999999999993</v>
      </c>
      <c r="O15" s="23" t="s">
        <v>23</v>
      </c>
    </row>
    <row r="16" spans="1:15">
      <c r="A16" s="13">
        <v>10</v>
      </c>
      <c r="B16" s="27" t="s">
        <v>19</v>
      </c>
      <c r="C16" s="28" t="s">
        <v>33</v>
      </c>
      <c r="D16" s="26" t="s">
        <v>34</v>
      </c>
      <c r="E16" s="17" t="s">
        <v>22</v>
      </c>
      <c r="F16" s="18">
        <v>37756</v>
      </c>
      <c r="G16" s="19">
        <v>811</v>
      </c>
      <c r="H16" s="20">
        <f t="shared" si="0"/>
        <v>10.889395807644881</v>
      </c>
      <c r="I16" s="21">
        <v>8831.2999999999993</v>
      </c>
      <c r="J16" s="19">
        <f t="shared" si="3"/>
        <v>811</v>
      </c>
      <c r="K16" s="22">
        <f t="shared" si="4"/>
        <v>3.4500616522811343</v>
      </c>
      <c r="L16" s="21">
        <v>2798</v>
      </c>
      <c r="M16" s="22">
        <f t="shared" si="1"/>
        <v>-6033.2999999999993</v>
      </c>
      <c r="N16" s="22">
        <f t="shared" si="2"/>
        <v>-68.319999999999993</v>
      </c>
      <c r="O16" s="23" t="s">
        <v>23</v>
      </c>
    </row>
    <row r="17" spans="1:15">
      <c r="A17" s="13">
        <v>11</v>
      </c>
      <c r="B17" s="27" t="s">
        <v>19</v>
      </c>
      <c r="C17" s="28" t="s">
        <v>33</v>
      </c>
      <c r="D17" s="26" t="s">
        <v>28</v>
      </c>
      <c r="E17" s="17" t="s">
        <v>22</v>
      </c>
      <c r="F17" s="18">
        <v>37756</v>
      </c>
      <c r="G17" s="19">
        <v>765</v>
      </c>
      <c r="H17" s="20">
        <f t="shared" si="0"/>
        <v>10.889398692810456</v>
      </c>
      <c r="I17" s="21">
        <v>8330.39</v>
      </c>
      <c r="J17" s="19">
        <f t="shared" si="3"/>
        <v>765</v>
      </c>
      <c r="K17" s="22">
        <f t="shared" si="4"/>
        <v>3.4496732026143793</v>
      </c>
      <c r="L17" s="21">
        <v>2639</v>
      </c>
      <c r="M17" s="22">
        <f t="shared" si="1"/>
        <v>-5691.3899999999994</v>
      </c>
      <c r="N17" s="22">
        <f t="shared" si="2"/>
        <v>-68.319999999999993</v>
      </c>
      <c r="O17" s="23" t="s">
        <v>23</v>
      </c>
    </row>
    <row r="18" spans="1:15">
      <c r="A18" s="13">
        <v>12</v>
      </c>
      <c r="B18" s="27" t="s">
        <v>35</v>
      </c>
      <c r="C18" s="28" t="s">
        <v>33</v>
      </c>
      <c r="D18" s="26" t="s">
        <v>36</v>
      </c>
      <c r="E18" s="17" t="s">
        <v>22</v>
      </c>
      <c r="F18" s="18">
        <v>41173</v>
      </c>
      <c r="G18" s="19">
        <v>320</v>
      </c>
      <c r="H18" s="20">
        <f t="shared" si="0"/>
        <v>12.48940625</v>
      </c>
      <c r="I18" s="21">
        <v>3996.61</v>
      </c>
      <c r="J18" s="19">
        <f t="shared" si="3"/>
        <v>320</v>
      </c>
      <c r="K18" s="22">
        <f t="shared" si="4"/>
        <v>3.45</v>
      </c>
      <c r="L18" s="21">
        <v>1104</v>
      </c>
      <c r="M18" s="22">
        <f t="shared" si="1"/>
        <v>-2892.61</v>
      </c>
      <c r="N18" s="22">
        <f t="shared" si="2"/>
        <v>-72.38</v>
      </c>
      <c r="O18" s="23" t="s">
        <v>23</v>
      </c>
    </row>
    <row r="19" spans="1:15">
      <c r="A19" s="13">
        <v>13</v>
      </c>
      <c r="B19" s="27" t="s">
        <v>37</v>
      </c>
      <c r="C19" s="28" t="s">
        <v>33</v>
      </c>
      <c r="D19" s="26" t="s">
        <v>38</v>
      </c>
      <c r="E19" s="17" t="s">
        <v>22</v>
      </c>
      <c r="F19" s="18">
        <v>38765</v>
      </c>
      <c r="G19" s="19">
        <v>112</v>
      </c>
      <c r="H19" s="20">
        <f t="shared" si="0"/>
        <v>9.8893749999999994</v>
      </c>
      <c r="I19" s="21">
        <v>1107.6099999999999</v>
      </c>
      <c r="J19" s="19">
        <f t="shared" si="3"/>
        <v>112</v>
      </c>
      <c r="K19" s="22">
        <f t="shared" si="4"/>
        <v>3.4464285714285716</v>
      </c>
      <c r="L19" s="21">
        <v>386</v>
      </c>
      <c r="M19" s="22">
        <f t="shared" si="1"/>
        <v>-721.6099999999999</v>
      </c>
      <c r="N19" s="22">
        <f t="shared" si="2"/>
        <v>-65.150000000000006</v>
      </c>
      <c r="O19" s="23" t="s">
        <v>23</v>
      </c>
    </row>
    <row r="20" spans="1:15">
      <c r="A20" s="13">
        <v>14</v>
      </c>
      <c r="B20" s="27" t="s">
        <v>19</v>
      </c>
      <c r="C20" s="28" t="s">
        <v>33</v>
      </c>
      <c r="D20" s="26" t="s">
        <v>39</v>
      </c>
      <c r="E20" s="17" t="s">
        <v>22</v>
      </c>
      <c r="F20" s="18">
        <v>37756</v>
      </c>
      <c r="G20" s="19">
        <v>91</v>
      </c>
      <c r="H20" s="20">
        <f t="shared" si="0"/>
        <v>10.889340659340659</v>
      </c>
      <c r="I20" s="21">
        <v>990.93</v>
      </c>
      <c r="J20" s="19">
        <f t="shared" si="3"/>
        <v>91</v>
      </c>
      <c r="K20" s="22">
        <f t="shared" si="4"/>
        <v>3.4505494505494507</v>
      </c>
      <c r="L20" s="21">
        <v>314</v>
      </c>
      <c r="M20" s="22">
        <f t="shared" si="1"/>
        <v>-676.93</v>
      </c>
      <c r="N20" s="22">
        <f t="shared" si="2"/>
        <v>-68.31</v>
      </c>
      <c r="O20" s="23" t="s">
        <v>23</v>
      </c>
    </row>
    <row r="21" spans="1:15">
      <c r="A21" s="13">
        <v>15</v>
      </c>
      <c r="B21" s="27" t="s">
        <v>19</v>
      </c>
      <c r="C21" s="28" t="s">
        <v>33</v>
      </c>
      <c r="D21" s="26" t="s">
        <v>40</v>
      </c>
      <c r="E21" s="17" t="s">
        <v>22</v>
      </c>
      <c r="F21" s="18">
        <v>37756</v>
      </c>
      <c r="G21" s="19">
        <v>62</v>
      </c>
      <c r="H21" s="20">
        <f t="shared" si="0"/>
        <v>10.889354838709677</v>
      </c>
      <c r="I21" s="21">
        <v>675.14</v>
      </c>
      <c r="J21" s="19">
        <f t="shared" si="3"/>
        <v>62</v>
      </c>
      <c r="K21" s="22">
        <f t="shared" si="4"/>
        <v>3.4516129032258065</v>
      </c>
      <c r="L21" s="21">
        <v>214</v>
      </c>
      <c r="M21" s="22">
        <f t="shared" si="1"/>
        <v>-461.14</v>
      </c>
      <c r="N21" s="22">
        <f t="shared" si="2"/>
        <v>-68.3</v>
      </c>
      <c r="O21" s="23" t="s">
        <v>23</v>
      </c>
    </row>
    <row r="22" spans="1:15">
      <c r="A22" s="13">
        <v>16</v>
      </c>
      <c r="B22" s="27" t="s">
        <v>19</v>
      </c>
      <c r="C22" s="28" t="s">
        <v>33</v>
      </c>
      <c r="D22" s="26" t="s">
        <v>41</v>
      </c>
      <c r="E22" s="17" t="s">
        <v>22</v>
      </c>
      <c r="F22" s="18">
        <v>37756</v>
      </c>
      <c r="G22" s="19">
        <v>50</v>
      </c>
      <c r="H22" s="20">
        <f t="shared" si="0"/>
        <v>10.8894</v>
      </c>
      <c r="I22" s="21">
        <v>544.47</v>
      </c>
      <c r="J22" s="19">
        <f t="shared" si="3"/>
        <v>50</v>
      </c>
      <c r="K22" s="22">
        <f t="shared" si="4"/>
        <v>3.46</v>
      </c>
      <c r="L22" s="21">
        <v>173</v>
      </c>
      <c r="M22" s="22">
        <f t="shared" si="1"/>
        <v>-371.47</v>
      </c>
      <c r="N22" s="22">
        <f t="shared" si="2"/>
        <v>-68.23</v>
      </c>
      <c r="O22" s="23" t="s">
        <v>23</v>
      </c>
    </row>
    <row r="23" spans="1:15">
      <c r="A23" s="13">
        <v>17</v>
      </c>
      <c r="B23" s="27" t="s">
        <v>37</v>
      </c>
      <c r="C23" s="28" t="s">
        <v>42</v>
      </c>
      <c r="D23" s="26" t="s">
        <v>43</v>
      </c>
      <c r="E23" s="17" t="s">
        <v>22</v>
      </c>
      <c r="F23" s="18">
        <v>39573</v>
      </c>
      <c r="G23" s="19">
        <v>2629</v>
      </c>
      <c r="H23" s="20">
        <f t="shared" si="0"/>
        <v>9.8617421072651208</v>
      </c>
      <c r="I23" s="21">
        <v>25926.52</v>
      </c>
      <c r="J23" s="19">
        <f t="shared" si="3"/>
        <v>2629</v>
      </c>
      <c r="K23" s="22">
        <f t="shared" si="4"/>
        <v>3.4499809813617346</v>
      </c>
      <c r="L23" s="21">
        <v>9070</v>
      </c>
      <c r="M23" s="22">
        <f t="shared" si="1"/>
        <v>-16856.52</v>
      </c>
      <c r="N23" s="22">
        <f t="shared" si="2"/>
        <v>-65.02</v>
      </c>
      <c r="O23" s="23" t="s">
        <v>23</v>
      </c>
    </row>
    <row r="24" spans="1:15">
      <c r="A24" s="13">
        <v>18</v>
      </c>
      <c r="B24" s="27" t="s">
        <v>37</v>
      </c>
      <c r="C24" s="28" t="s">
        <v>42</v>
      </c>
      <c r="D24" s="26" t="s">
        <v>44</v>
      </c>
      <c r="E24" s="17" t="s">
        <v>22</v>
      </c>
      <c r="F24" s="18">
        <v>38765</v>
      </c>
      <c r="G24" s="19">
        <v>2515</v>
      </c>
      <c r="H24" s="20">
        <f t="shared" si="0"/>
        <v>9.8617415506958253</v>
      </c>
      <c r="I24" s="21">
        <v>24802.28</v>
      </c>
      <c r="J24" s="19">
        <f t="shared" si="3"/>
        <v>2515</v>
      </c>
      <c r="K24" s="22">
        <f t="shared" si="4"/>
        <v>3.4500994035785286</v>
      </c>
      <c r="L24" s="21">
        <v>8677</v>
      </c>
      <c r="M24" s="22">
        <f t="shared" si="1"/>
        <v>-16125.279999999999</v>
      </c>
      <c r="N24" s="22">
        <f t="shared" si="2"/>
        <v>-65.02</v>
      </c>
      <c r="O24" s="23" t="s">
        <v>23</v>
      </c>
    </row>
    <row r="25" spans="1:15">
      <c r="A25" s="13">
        <v>19</v>
      </c>
      <c r="B25" s="27" t="s">
        <v>37</v>
      </c>
      <c r="C25" s="28" t="s">
        <v>42</v>
      </c>
      <c r="D25" s="26" t="s">
        <v>45</v>
      </c>
      <c r="E25" s="17" t="s">
        <v>22</v>
      </c>
      <c r="F25" s="18">
        <v>41253</v>
      </c>
      <c r="G25" s="19">
        <v>1787</v>
      </c>
      <c r="H25" s="20">
        <f t="shared" si="0"/>
        <v>9.8617403469501959</v>
      </c>
      <c r="I25" s="21">
        <v>17622.93</v>
      </c>
      <c r="J25" s="19">
        <f t="shared" si="3"/>
        <v>1787</v>
      </c>
      <c r="K25" s="22">
        <f t="shared" si="4"/>
        <v>3.4499160604364856</v>
      </c>
      <c r="L25" s="21">
        <v>6165</v>
      </c>
      <c r="M25" s="22">
        <f t="shared" si="1"/>
        <v>-11457.93</v>
      </c>
      <c r="N25" s="22">
        <f t="shared" si="2"/>
        <v>-65.02</v>
      </c>
      <c r="O25" s="23" t="s">
        <v>23</v>
      </c>
    </row>
    <row r="26" spans="1:15">
      <c r="A26" s="13">
        <v>20</v>
      </c>
      <c r="B26" s="27" t="s">
        <v>37</v>
      </c>
      <c r="C26" s="28" t="s">
        <v>42</v>
      </c>
      <c r="D26" s="26" t="s">
        <v>46</v>
      </c>
      <c r="E26" s="17" t="s">
        <v>22</v>
      </c>
      <c r="F26" s="18">
        <v>41253</v>
      </c>
      <c r="G26" s="19">
        <v>1477</v>
      </c>
      <c r="H26" s="20">
        <f t="shared" si="0"/>
        <v>9.8617400135409614</v>
      </c>
      <c r="I26" s="21">
        <v>14565.79</v>
      </c>
      <c r="J26" s="19">
        <f t="shared" si="3"/>
        <v>1477</v>
      </c>
      <c r="K26" s="22">
        <f t="shared" si="4"/>
        <v>3.4502369668246446</v>
      </c>
      <c r="L26" s="21">
        <v>5096</v>
      </c>
      <c r="M26" s="22">
        <f t="shared" si="1"/>
        <v>-9469.7900000000009</v>
      </c>
      <c r="N26" s="22">
        <f t="shared" si="2"/>
        <v>-65.010000000000005</v>
      </c>
      <c r="O26" s="23" t="s">
        <v>23</v>
      </c>
    </row>
    <row r="27" spans="1:15">
      <c r="A27" s="13">
        <v>21</v>
      </c>
      <c r="B27" s="27" t="s">
        <v>37</v>
      </c>
      <c r="C27" s="28" t="s">
        <v>42</v>
      </c>
      <c r="D27" s="26" t="s">
        <v>47</v>
      </c>
      <c r="E27" s="17" t="s">
        <v>22</v>
      </c>
      <c r="F27" s="18">
        <v>41225</v>
      </c>
      <c r="G27" s="19">
        <v>1341</v>
      </c>
      <c r="H27" s="20">
        <f t="shared" si="0"/>
        <v>9.861744966442954</v>
      </c>
      <c r="I27" s="21">
        <v>13224.6</v>
      </c>
      <c r="J27" s="19">
        <f t="shared" si="3"/>
        <v>1341</v>
      </c>
      <c r="K27" s="22">
        <f t="shared" si="4"/>
        <v>3.4496644295302015</v>
      </c>
      <c r="L27" s="21">
        <v>4626</v>
      </c>
      <c r="M27" s="22">
        <f t="shared" si="1"/>
        <v>-8598.6</v>
      </c>
      <c r="N27" s="22">
        <f t="shared" si="2"/>
        <v>-65.02</v>
      </c>
      <c r="O27" s="23" t="s">
        <v>23</v>
      </c>
    </row>
    <row r="28" spans="1:15">
      <c r="A28" s="13">
        <v>22</v>
      </c>
      <c r="B28" s="27" t="s">
        <v>37</v>
      </c>
      <c r="C28" s="28" t="s">
        <v>42</v>
      </c>
      <c r="D28" s="26" t="s">
        <v>48</v>
      </c>
      <c r="E28" s="17" t="s">
        <v>22</v>
      </c>
      <c r="F28" s="18">
        <v>41253</v>
      </c>
      <c r="G28" s="19">
        <v>1115</v>
      </c>
      <c r="H28" s="20">
        <f t="shared" si="0"/>
        <v>9.8617399103139007</v>
      </c>
      <c r="I28" s="21">
        <v>10995.84</v>
      </c>
      <c r="J28" s="19">
        <f t="shared" si="3"/>
        <v>1115</v>
      </c>
      <c r="K28" s="22">
        <f t="shared" si="4"/>
        <v>3.4502242152466369</v>
      </c>
      <c r="L28" s="21">
        <v>3847</v>
      </c>
      <c r="M28" s="22">
        <f t="shared" si="1"/>
        <v>-7148.84</v>
      </c>
      <c r="N28" s="22">
        <f t="shared" si="2"/>
        <v>-65.010000000000005</v>
      </c>
      <c r="O28" s="23" t="s">
        <v>23</v>
      </c>
    </row>
    <row r="29" spans="1:15">
      <c r="A29" s="13">
        <v>23</v>
      </c>
      <c r="B29" s="27" t="s">
        <v>37</v>
      </c>
      <c r="C29" s="28" t="s">
        <v>42</v>
      </c>
      <c r="D29" s="26" t="s">
        <v>49</v>
      </c>
      <c r="E29" s="17" t="s">
        <v>22</v>
      </c>
      <c r="F29" s="18">
        <v>38765</v>
      </c>
      <c r="G29" s="19">
        <v>960</v>
      </c>
      <c r="H29" s="20">
        <f t="shared" si="0"/>
        <v>9.8617395833333337</v>
      </c>
      <c r="I29" s="21">
        <v>9467.27</v>
      </c>
      <c r="J29" s="19">
        <f t="shared" si="3"/>
        <v>960</v>
      </c>
      <c r="K29" s="22">
        <f t="shared" si="4"/>
        <v>3.45</v>
      </c>
      <c r="L29" s="21">
        <v>3312</v>
      </c>
      <c r="M29" s="22">
        <f t="shared" si="1"/>
        <v>-6155.27</v>
      </c>
      <c r="N29" s="22">
        <f t="shared" si="2"/>
        <v>-65.02</v>
      </c>
      <c r="O29" s="23" t="s">
        <v>23</v>
      </c>
    </row>
    <row r="30" spans="1:15">
      <c r="A30" s="13">
        <v>24</v>
      </c>
      <c r="B30" s="27" t="s">
        <v>35</v>
      </c>
      <c r="C30" s="28" t="s">
        <v>42</v>
      </c>
      <c r="D30" s="26" t="s">
        <v>50</v>
      </c>
      <c r="E30" s="17" t="s">
        <v>22</v>
      </c>
      <c r="F30" s="18">
        <v>41099</v>
      </c>
      <c r="G30" s="19">
        <v>863</v>
      </c>
      <c r="H30" s="20">
        <f t="shared" si="0"/>
        <v>12.461738122827345</v>
      </c>
      <c r="I30" s="21">
        <v>10754.48</v>
      </c>
      <c r="J30" s="19">
        <f t="shared" si="3"/>
        <v>863</v>
      </c>
      <c r="K30" s="22">
        <f t="shared" si="4"/>
        <v>3.4495944380069523</v>
      </c>
      <c r="L30" s="21">
        <v>2977</v>
      </c>
      <c r="M30" s="22">
        <f t="shared" si="1"/>
        <v>-7777.48</v>
      </c>
      <c r="N30" s="22">
        <f t="shared" si="2"/>
        <v>-72.319999999999993</v>
      </c>
      <c r="O30" s="23" t="s">
        <v>23</v>
      </c>
    </row>
    <row r="31" spans="1:15">
      <c r="A31" s="13">
        <v>25</v>
      </c>
      <c r="B31" s="27" t="s">
        <v>35</v>
      </c>
      <c r="C31" s="28" t="s">
        <v>42</v>
      </c>
      <c r="D31" s="26" t="s">
        <v>51</v>
      </c>
      <c r="E31" s="17" t="s">
        <v>22</v>
      </c>
      <c r="F31" s="18">
        <v>41173</v>
      </c>
      <c r="G31" s="19">
        <v>611</v>
      </c>
      <c r="H31" s="20">
        <f t="shared" si="0"/>
        <v>12.461734860883796</v>
      </c>
      <c r="I31" s="21">
        <v>7614.12</v>
      </c>
      <c r="J31" s="19">
        <f t="shared" si="3"/>
        <v>611</v>
      </c>
      <c r="K31" s="22">
        <f t="shared" si="4"/>
        <v>3.4500818330605565</v>
      </c>
      <c r="L31" s="21">
        <v>2108</v>
      </c>
      <c r="M31" s="22">
        <f t="shared" si="1"/>
        <v>-5506.12</v>
      </c>
      <c r="N31" s="22">
        <f t="shared" si="2"/>
        <v>-72.31</v>
      </c>
      <c r="O31" s="23" t="s">
        <v>23</v>
      </c>
    </row>
    <row r="32" spans="1:15">
      <c r="A32" s="13">
        <v>26</v>
      </c>
      <c r="B32" s="27" t="s">
        <v>37</v>
      </c>
      <c r="C32" s="28" t="s">
        <v>42</v>
      </c>
      <c r="D32" s="26" t="s">
        <v>52</v>
      </c>
      <c r="E32" s="17" t="s">
        <v>22</v>
      </c>
      <c r="F32" s="18">
        <v>41173</v>
      </c>
      <c r="G32" s="19">
        <v>544</v>
      </c>
      <c r="H32" s="20">
        <f t="shared" si="0"/>
        <v>9.8617463235294114</v>
      </c>
      <c r="I32" s="21">
        <v>5364.79</v>
      </c>
      <c r="J32" s="19">
        <f t="shared" si="3"/>
        <v>544</v>
      </c>
      <c r="K32" s="22">
        <f t="shared" si="4"/>
        <v>3.4503676470588234</v>
      </c>
      <c r="L32" s="21">
        <v>1877</v>
      </c>
      <c r="M32" s="22">
        <f t="shared" si="1"/>
        <v>-3487.79</v>
      </c>
      <c r="N32" s="22">
        <f t="shared" si="2"/>
        <v>-65.010000000000005</v>
      </c>
      <c r="O32" s="23" t="s">
        <v>23</v>
      </c>
    </row>
    <row r="33" spans="1:15">
      <c r="A33" s="13">
        <v>27</v>
      </c>
      <c r="B33" s="27" t="s">
        <v>37</v>
      </c>
      <c r="C33" s="28" t="s">
        <v>42</v>
      </c>
      <c r="D33" s="26" t="s">
        <v>53</v>
      </c>
      <c r="E33" s="17" t="s">
        <v>22</v>
      </c>
      <c r="F33" s="18">
        <v>39178</v>
      </c>
      <c r="G33" s="19">
        <v>426</v>
      </c>
      <c r="H33" s="20">
        <f t="shared" si="0"/>
        <v>9.8617370892018794</v>
      </c>
      <c r="I33" s="21">
        <v>4201.1000000000004</v>
      </c>
      <c r="J33" s="19">
        <f t="shared" si="3"/>
        <v>426</v>
      </c>
      <c r="K33" s="22">
        <f t="shared" si="4"/>
        <v>3.4507042253521125</v>
      </c>
      <c r="L33" s="21">
        <v>1470</v>
      </c>
      <c r="M33" s="22">
        <f t="shared" si="1"/>
        <v>-2731.1000000000004</v>
      </c>
      <c r="N33" s="22">
        <f t="shared" si="2"/>
        <v>-65.010000000000005</v>
      </c>
      <c r="O33" s="23" t="s">
        <v>23</v>
      </c>
    </row>
    <row r="34" spans="1:15">
      <c r="A34" s="13">
        <v>28</v>
      </c>
      <c r="B34" s="27" t="s">
        <v>37</v>
      </c>
      <c r="C34" s="28" t="s">
        <v>42</v>
      </c>
      <c r="D34" s="26" t="s">
        <v>54</v>
      </c>
      <c r="E34" s="17" t="s">
        <v>22</v>
      </c>
      <c r="F34" s="18">
        <v>41173</v>
      </c>
      <c r="G34" s="19">
        <v>346</v>
      </c>
      <c r="H34" s="20">
        <f t="shared" si="0"/>
        <v>9.8617341040462421</v>
      </c>
      <c r="I34" s="21">
        <v>3412.16</v>
      </c>
      <c r="J34" s="19">
        <f t="shared" si="3"/>
        <v>346</v>
      </c>
      <c r="K34" s="22">
        <f t="shared" si="4"/>
        <v>3.4508670520231215</v>
      </c>
      <c r="L34" s="21">
        <v>1194</v>
      </c>
      <c r="M34" s="22">
        <f t="shared" si="1"/>
        <v>-2218.16</v>
      </c>
      <c r="N34" s="22">
        <f t="shared" si="2"/>
        <v>-65.010000000000005</v>
      </c>
      <c r="O34" s="23" t="s">
        <v>23</v>
      </c>
    </row>
    <row r="35" spans="1:15">
      <c r="A35" s="13">
        <v>29</v>
      </c>
      <c r="B35" s="27" t="s">
        <v>37</v>
      </c>
      <c r="C35" s="28" t="s">
        <v>42</v>
      </c>
      <c r="D35" s="26" t="s">
        <v>55</v>
      </c>
      <c r="E35" s="17" t="s">
        <v>22</v>
      </c>
      <c r="F35" s="18">
        <v>41225</v>
      </c>
      <c r="G35" s="19">
        <v>227</v>
      </c>
      <c r="H35" s="20">
        <f t="shared" si="0"/>
        <v>9.861762114537445</v>
      </c>
      <c r="I35" s="21">
        <v>2238.62</v>
      </c>
      <c r="J35" s="19">
        <f t="shared" si="3"/>
        <v>227</v>
      </c>
      <c r="K35" s="22">
        <f t="shared" si="4"/>
        <v>3.4493392070484581</v>
      </c>
      <c r="L35" s="21">
        <v>783</v>
      </c>
      <c r="M35" s="22">
        <f t="shared" si="1"/>
        <v>-1455.62</v>
      </c>
      <c r="N35" s="22">
        <f t="shared" si="2"/>
        <v>-65.02</v>
      </c>
      <c r="O35" s="23" t="s">
        <v>23</v>
      </c>
    </row>
    <row r="36" spans="1:15">
      <c r="A36" s="13">
        <v>30</v>
      </c>
      <c r="B36" s="27" t="s">
        <v>37</v>
      </c>
      <c r="C36" s="28" t="s">
        <v>42</v>
      </c>
      <c r="D36" s="26" t="s">
        <v>56</v>
      </c>
      <c r="E36" s="17" t="s">
        <v>22</v>
      </c>
      <c r="F36" s="18">
        <v>41253</v>
      </c>
      <c r="G36" s="19">
        <v>154</v>
      </c>
      <c r="H36" s="20">
        <f t="shared" si="0"/>
        <v>9.8617532467532474</v>
      </c>
      <c r="I36" s="21">
        <v>1518.71</v>
      </c>
      <c r="J36" s="19">
        <f t="shared" si="3"/>
        <v>154</v>
      </c>
      <c r="K36" s="22">
        <f t="shared" si="4"/>
        <v>3.448051948051948</v>
      </c>
      <c r="L36" s="21">
        <v>531</v>
      </c>
      <c r="M36" s="22">
        <f t="shared" si="1"/>
        <v>-987.71</v>
      </c>
      <c r="N36" s="22">
        <f t="shared" si="2"/>
        <v>-65.040000000000006</v>
      </c>
      <c r="O36" s="23" t="s">
        <v>23</v>
      </c>
    </row>
    <row r="37" spans="1:15">
      <c r="A37" s="13">
        <v>31</v>
      </c>
      <c r="B37" s="27" t="s">
        <v>37</v>
      </c>
      <c r="C37" s="28" t="s">
        <v>57</v>
      </c>
      <c r="D37" s="26" t="s">
        <v>58</v>
      </c>
      <c r="E37" s="17" t="s">
        <v>22</v>
      </c>
      <c r="F37" s="18">
        <v>41568</v>
      </c>
      <c r="G37" s="19">
        <v>1736</v>
      </c>
      <c r="H37" s="20">
        <f t="shared" si="0"/>
        <v>10.885581797235023</v>
      </c>
      <c r="I37" s="21">
        <v>18897.37</v>
      </c>
      <c r="J37" s="19">
        <f t="shared" si="3"/>
        <v>1736</v>
      </c>
      <c r="K37" s="22">
        <f t="shared" si="4"/>
        <v>3.4498847926267282</v>
      </c>
      <c r="L37" s="21">
        <v>5989</v>
      </c>
      <c r="M37" s="22">
        <f t="shared" si="1"/>
        <v>-12908.369999999999</v>
      </c>
      <c r="N37" s="22">
        <f t="shared" si="2"/>
        <v>-68.31</v>
      </c>
      <c r="O37" s="23" t="s">
        <v>23</v>
      </c>
    </row>
    <row r="38" spans="1:15">
      <c r="A38" s="13">
        <v>32</v>
      </c>
      <c r="B38" s="27" t="s">
        <v>59</v>
      </c>
      <c r="C38" s="28" t="s">
        <v>57</v>
      </c>
      <c r="D38" s="26" t="s">
        <v>60</v>
      </c>
      <c r="E38" s="17" t="s">
        <v>22</v>
      </c>
      <c r="F38" s="18">
        <v>37976</v>
      </c>
      <c r="G38" s="19">
        <v>1273</v>
      </c>
      <c r="H38" s="20">
        <f t="shared" si="0"/>
        <v>9.8855773762765118</v>
      </c>
      <c r="I38" s="21">
        <v>12584.34</v>
      </c>
      <c r="J38" s="19">
        <f t="shared" si="3"/>
        <v>1273</v>
      </c>
      <c r="K38" s="22">
        <f t="shared" si="4"/>
        <v>3.4501178318931656</v>
      </c>
      <c r="L38" s="21">
        <v>4392</v>
      </c>
      <c r="M38" s="22">
        <f t="shared" si="1"/>
        <v>-8192.34</v>
      </c>
      <c r="N38" s="22">
        <f t="shared" si="2"/>
        <v>-65.099999999999994</v>
      </c>
      <c r="O38" s="23" t="s">
        <v>23</v>
      </c>
    </row>
    <row r="39" spans="1:15">
      <c r="A39" s="13">
        <v>33</v>
      </c>
      <c r="B39" s="27" t="s">
        <v>35</v>
      </c>
      <c r="C39" s="28" t="s">
        <v>57</v>
      </c>
      <c r="D39" s="26" t="s">
        <v>61</v>
      </c>
      <c r="E39" s="17" t="s">
        <v>22</v>
      </c>
      <c r="F39" s="18">
        <v>41137</v>
      </c>
      <c r="G39" s="19">
        <v>975</v>
      </c>
      <c r="H39" s="20">
        <f t="shared" si="0"/>
        <v>12.485579487179487</v>
      </c>
      <c r="I39" s="21">
        <v>12173.44</v>
      </c>
      <c r="J39" s="19">
        <f t="shared" si="3"/>
        <v>975</v>
      </c>
      <c r="K39" s="22">
        <f t="shared" si="4"/>
        <v>3.4502564102564102</v>
      </c>
      <c r="L39" s="21">
        <v>3364</v>
      </c>
      <c r="M39" s="22">
        <f t="shared" si="1"/>
        <v>-8809.44</v>
      </c>
      <c r="N39" s="22">
        <f t="shared" si="2"/>
        <v>-72.37</v>
      </c>
      <c r="O39" s="23" t="s">
        <v>23</v>
      </c>
    </row>
    <row r="40" spans="1:15">
      <c r="A40" s="13">
        <v>34</v>
      </c>
      <c r="B40" s="27" t="s">
        <v>37</v>
      </c>
      <c r="C40" s="28" t="s">
        <v>57</v>
      </c>
      <c r="D40" s="26" t="s">
        <v>62</v>
      </c>
      <c r="E40" s="17" t="s">
        <v>22</v>
      </c>
      <c r="F40" s="18">
        <v>38973</v>
      </c>
      <c r="G40" s="19">
        <v>558</v>
      </c>
      <c r="H40" s="20">
        <f t="shared" si="0"/>
        <v>9.8855734767025076</v>
      </c>
      <c r="I40" s="21">
        <v>5516.15</v>
      </c>
      <c r="J40" s="19">
        <f t="shared" si="3"/>
        <v>558</v>
      </c>
      <c r="K40" s="22">
        <f t="shared" si="4"/>
        <v>3.4498207885304661</v>
      </c>
      <c r="L40" s="21">
        <v>1925</v>
      </c>
      <c r="M40" s="22">
        <f t="shared" si="1"/>
        <v>-3591.1499999999996</v>
      </c>
      <c r="N40" s="22">
        <f t="shared" si="2"/>
        <v>-65.099999999999994</v>
      </c>
      <c r="O40" s="23" t="s">
        <v>23</v>
      </c>
    </row>
    <row r="41" spans="1:15">
      <c r="A41" s="13">
        <v>35</v>
      </c>
      <c r="B41" s="27" t="s">
        <v>35</v>
      </c>
      <c r="C41" s="28" t="s">
        <v>57</v>
      </c>
      <c r="D41" s="26" t="s">
        <v>63</v>
      </c>
      <c r="E41" s="17" t="s">
        <v>22</v>
      </c>
      <c r="F41" s="18">
        <v>41138</v>
      </c>
      <c r="G41" s="19">
        <v>429</v>
      </c>
      <c r="H41" s="20">
        <f t="shared" si="0"/>
        <v>12.485571095571096</v>
      </c>
      <c r="I41" s="21">
        <v>5356.31</v>
      </c>
      <c r="J41" s="19">
        <f t="shared" si="3"/>
        <v>429</v>
      </c>
      <c r="K41" s="22">
        <f t="shared" si="4"/>
        <v>3.4498834498834499</v>
      </c>
      <c r="L41" s="21">
        <v>1480</v>
      </c>
      <c r="M41" s="22">
        <f t="shared" si="1"/>
        <v>-3876.3100000000004</v>
      </c>
      <c r="N41" s="22">
        <f t="shared" si="2"/>
        <v>-72.37</v>
      </c>
      <c r="O41" s="23" t="s">
        <v>23</v>
      </c>
    </row>
    <row r="42" spans="1:15">
      <c r="A42" s="13">
        <v>36</v>
      </c>
      <c r="B42" s="27" t="s">
        <v>35</v>
      </c>
      <c r="C42" s="28" t="s">
        <v>57</v>
      </c>
      <c r="D42" s="26" t="s">
        <v>64</v>
      </c>
      <c r="E42" s="17" t="s">
        <v>22</v>
      </c>
      <c r="F42" s="18">
        <v>41137</v>
      </c>
      <c r="G42" s="19">
        <v>192</v>
      </c>
      <c r="H42" s="20">
        <f t="shared" si="0"/>
        <v>12.485572916666667</v>
      </c>
      <c r="I42" s="21">
        <v>2397.23</v>
      </c>
      <c r="J42" s="19">
        <f t="shared" si="3"/>
        <v>192</v>
      </c>
      <c r="K42" s="22">
        <f t="shared" si="4"/>
        <v>3.4479166666666665</v>
      </c>
      <c r="L42" s="21">
        <v>662</v>
      </c>
      <c r="M42" s="22">
        <f t="shared" si="1"/>
        <v>-1735.23</v>
      </c>
      <c r="N42" s="22">
        <f t="shared" si="2"/>
        <v>-72.38</v>
      </c>
      <c r="O42" s="23" t="s">
        <v>23</v>
      </c>
    </row>
    <row r="43" spans="1:15">
      <c r="A43" s="13">
        <v>37</v>
      </c>
      <c r="B43" s="27" t="s">
        <v>37</v>
      </c>
      <c r="C43" s="28" t="s">
        <v>57</v>
      </c>
      <c r="D43" s="26" t="s">
        <v>65</v>
      </c>
      <c r="E43" s="17" t="s">
        <v>22</v>
      </c>
      <c r="F43" s="18">
        <v>38765</v>
      </c>
      <c r="G43" s="19">
        <v>103</v>
      </c>
      <c r="H43" s="20">
        <f t="shared" si="0"/>
        <v>9.8855339805825242</v>
      </c>
      <c r="I43" s="21">
        <v>1018.21</v>
      </c>
      <c r="J43" s="19">
        <f t="shared" si="3"/>
        <v>103</v>
      </c>
      <c r="K43" s="22">
        <f t="shared" si="4"/>
        <v>3.4466019417475726</v>
      </c>
      <c r="L43" s="21">
        <v>355</v>
      </c>
      <c r="M43" s="22">
        <f t="shared" si="1"/>
        <v>-663.21</v>
      </c>
      <c r="N43" s="22">
        <f t="shared" si="2"/>
        <v>-65.13</v>
      </c>
      <c r="O43" s="23" t="s">
        <v>23</v>
      </c>
    </row>
    <row r="44" spans="1:15">
      <c r="A44" s="13">
        <v>38</v>
      </c>
      <c r="B44" s="27" t="s">
        <v>19</v>
      </c>
      <c r="C44" s="28" t="s">
        <v>57</v>
      </c>
      <c r="D44" s="26" t="s">
        <v>66</v>
      </c>
      <c r="E44" s="17" t="s">
        <v>22</v>
      </c>
      <c r="F44" s="18">
        <v>37756</v>
      </c>
      <c r="G44" s="19">
        <v>84</v>
      </c>
      <c r="H44" s="20">
        <f t="shared" si="0"/>
        <v>10.885595238095238</v>
      </c>
      <c r="I44" s="21">
        <v>914.39</v>
      </c>
      <c r="J44" s="19">
        <f t="shared" si="3"/>
        <v>84</v>
      </c>
      <c r="K44" s="22">
        <f t="shared" si="4"/>
        <v>3.4523809523809526</v>
      </c>
      <c r="L44" s="21">
        <v>290</v>
      </c>
      <c r="M44" s="22">
        <f t="shared" si="1"/>
        <v>-624.39</v>
      </c>
      <c r="N44" s="22">
        <f t="shared" si="2"/>
        <v>-68.28</v>
      </c>
      <c r="O44" s="23" t="s">
        <v>23</v>
      </c>
    </row>
    <row r="45" spans="1:15">
      <c r="A45" s="13">
        <v>39</v>
      </c>
      <c r="B45" s="27" t="s">
        <v>37</v>
      </c>
      <c r="C45" s="28" t="s">
        <v>67</v>
      </c>
      <c r="D45" s="26" t="s">
        <v>68</v>
      </c>
      <c r="E45" s="17" t="s">
        <v>22</v>
      </c>
      <c r="F45" s="18">
        <v>37756</v>
      </c>
      <c r="G45" s="19">
        <v>726</v>
      </c>
      <c r="H45" s="20">
        <f t="shared" si="0"/>
        <v>19.794049586776858</v>
      </c>
      <c r="I45" s="21">
        <v>14370.48</v>
      </c>
      <c r="J45" s="19">
        <f t="shared" si="3"/>
        <v>726</v>
      </c>
      <c r="K45" s="22">
        <f t="shared" si="4"/>
        <v>3.450413223140496</v>
      </c>
      <c r="L45" s="21">
        <v>2505</v>
      </c>
      <c r="M45" s="22">
        <f t="shared" si="1"/>
        <v>-11865.48</v>
      </c>
      <c r="N45" s="22">
        <f t="shared" si="2"/>
        <v>-82.57</v>
      </c>
      <c r="O45" s="23" t="s">
        <v>23</v>
      </c>
    </row>
    <row r="46" spans="1:15">
      <c r="A46" s="13">
        <v>40</v>
      </c>
      <c r="B46" s="27" t="s">
        <v>37</v>
      </c>
      <c r="C46" s="28" t="s">
        <v>69</v>
      </c>
      <c r="D46" s="26" t="s">
        <v>70</v>
      </c>
      <c r="E46" s="17" t="s">
        <v>22</v>
      </c>
      <c r="F46" s="18">
        <v>38765</v>
      </c>
      <c r="G46" s="19">
        <v>1058</v>
      </c>
      <c r="H46" s="20">
        <f t="shared" si="0"/>
        <v>19.806436672967862</v>
      </c>
      <c r="I46" s="21">
        <v>20955.21</v>
      </c>
      <c r="J46" s="19">
        <f t="shared" si="3"/>
        <v>1058</v>
      </c>
      <c r="K46" s="22">
        <f t="shared" si="4"/>
        <v>3.4499054820415878</v>
      </c>
      <c r="L46" s="21">
        <v>3650</v>
      </c>
      <c r="M46" s="22">
        <f t="shared" si="1"/>
        <v>-17305.21</v>
      </c>
      <c r="N46" s="22">
        <f t="shared" si="2"/>
        <v>-82.58</v>
      </c>
      <c r="O46" s="23" t="s">
        <v>23</v>
      </c>
    </row>
    <row r="47" spans="1:15">
      <c r="A47" s="13">
        <v>41</v>
      </c>
      <c r="B47" s="27" t="s">
        <v>37</v>
      </c>
      <c r="C47" s="28" t="s">
        <v>69</v>
      </c>
      <c r="D47" s="26" t="s">
        <v>71</v>
      </c>
      <c r="E47" s="17" t="s">
        <v>22</v>
      </c>
      <c r="F47" s="18">
        <v>38811</v>
      </c>
      <c r="G47" s="19">
        <v>6235</v>
      </c>
      <c r="H47" s="20">
        <f t="shared" si="0"/>
        <v>19.806246992782679</v>
      </c>
      <c r="I47" s="21">
        <v>123491.95</v>
      </c>
      <c r="J47" s="19">
        <f t="shared" si="3"/>
        <v>6235</v>
      </c>
      <c r="K47" s="22">
        <f t="shared" si="4"/>
        <v>3.4500400962309543</v>
      </c>
      <c r="L47" s="21">
        <v>21511</v>
      </c>
      <c r="M47" s="22">
        <f t="shared" si="1"/>
        <v>-101980.95</v>
      </c>
      <c r="N47" s="22">
        <f t="shared" si="2"/>
        <v>-82.58</v>
      </c>
      <c r="O47" s="23" t="s">
        <v>23</v>
      </c>
    </row>
    <row r="48" spans="1:15">
      <c r="A48" s="13">
        <v>42</v>
      </c>
      <c r="B48" s="27" t="s">
        <v>37</v>
      </c>
      <c r="C48" s="28" t="s">
        <v>69</v>
      </c>
      <c r="D48" s="26" t="s">
        <v>72</v>
      </c>
      <c r="E48" s="17" t="s">
        <v>22</v>
      </c>
      <c r="F48" s="18">
        <v>41253</v>
      </c>
      <c r="G48" s="19">
        <v>26124.5</v>
      </c>
      <c r="H48" s="20">
        <f t="shared" si="0"/>
        <v>19.806347681295335</v>
      </c>
      <c r="I48" s="21">
        <v>517430.93</v>
      </c>
      <c r="J48" s="19">
        <f t="shared" si="3"/>
        <v>26124.5</v>
      </c>
      <c r="K48" s="22">
        <f t="shared" si="4"/>
        <v>3.4500181821661657</v>
      </c>
      <c r="L48" s="21">
        <v>90130</v>
      </c>
      <c r="M48" s="22">
        <f t="shared" si="1"/>
        <v>-427300.93</v>
      </c>
      <c r="N48" s="22">
        <f t="shared" si="2"/>
        <v>-82.58</v>
      </c>
      <c r="O48" s="23" t="s">
        <v>23</v>
      </c>
    </row>
    <row r="49" spans="1:15">
      <c r="A49" s="13">
        <v>43</v>
      </c>
      <c r="B49" s="27" t="s">
        <v>37</v>
      </c>
      <c r="C49" s="28" t="s">
        <v>69</v>
      </c>
      <c r="D49" s="26" t="s">
        <v>73</v>
      </c>
      <c r="E49" s="17" t="s">
        <v>22</v>
      </c>
      <c r="F49" s="18">
        <v>41225</v>
      </c>
      <c r="G49" s="19">
        <v>6053</v>
      </c>
      <c r="H49" s="20">
        <f t="shared" si="0"/>
        <v>19.806439781926318</v>
      </c>
      <c r="I49" s="21">
        <v>119888.38</v>
      </c>
      <c r="J49" s="19">
        <f t="shared" si="3"/>
        <v>6053</v>
      </c>
      <c r="K49" s="22">
        <f t="shared" si="4"/>
        <v>3.4500247811002809</v>
      </c>
      <c r="L49" s="21">
        <v>20883</v>
      </c>
      <c r="M49" s="22">
        <f t="shared" si="1"/>
        <v>-99005.38</v>
      </c>
      <c r="N49" s="22">
        <f t="shared" si="2"/>
        <v>-82.58</v>
      </c>
      <c r="O49" s="23" t="s">
        <v>23</v>
      </c>
    </row>
    <row r="50" spans="1:15">
      <c r="A50" s="13">
        <v>44</v>
      </c>
      <c r="B50" s="27" t="s">
        <v>37</v>
      </c>
      <c r="C50" s="28" t="s">
        <v>69</v>
      </c>
      <c r="D50" s="26" t="s">
        <v>74</v>
      </c>
      <c r="E50" s="17" t="s">
        <v>22</v>
      </c>
      <c r="F50" s="18">
        <v>41306</v>
      </c>
      <c r="G50" s="19">
        <v>12994</v>
      </c>
      <c r="H50" s="20">
        <f t="shared" si="0"/>
        <v>17.805554101893183</v>
      </c>
      <c r="I50" s="21">
        <v>231365.37</v>
      </c>
      <c r="J50" s="19">
        <f t="shared" si="3"/>
        <v>12994</v>
      </c>
      <c r="K50" s="22">
        <f t="shared" si="4"/>
        <v>3.4499769124211173</v>
      </c>
      <c r="L50" s="21">
        <v>44829</v>
      </c>
      <c r="M50" s="22">
        <f t="shared" si="1"/>
        <v>-186536.37</v>
      </c>
      <c r="N50" s="22">
        <f t="shared" si="2"/>
        <v>-80.62</v>
      </c>
      <c r="O50" s="23" t="s">
        <v>23</v>
      </c>
    </row>
    <row r="51" spans="1:15">
      <c r="A51" s="80" t="s">
        <v>75</v>
      </c>
      <c r="B51" s="81"/>
      <c r="C51" s="33"/>
      <c r="D51" s="33"/>
      <c r="E51" s="32"/>
      <c r="F51" s="32"/>
      <c r="G51" s="30">
        <f>SUM(G7:G50)</f>
        <v>84171.5</v>
      </c>
      <c r="H51" s="31"/>
      <c r="I51" s="21">
        <f>SUM(I7:I50)</f>
        <v>1358506.8600000003</v>
      </c>
      <c r="J51" s="31"/>
      <c r="K51" s="22"/>
      <c r="L51" s="22">
        <f>SUM(L7:L50)</f>
        <v>290390</v>
      </c>
      <c r="M51" s="22">
        <f>L51-I51</f>
        <v>-1068116.8600000003</v>
      </c>
      <c r="N51" s="22">
        <f>IF(I51&gt;=0,IF(ISERROR((L51-I51)/I51*100)," ",ROUND((L51-I51)/I51*100,2)),IF(ISERROR((L51-I51)/I51*100)," ",ROUND(-(L51-I51)/I51*100,2)))</f>
        <v>-78.62</v>
      </c>
      <c r="O51" s="32"/>
    </row>
    <row r="52" spans="1:15">
      <c r="H52" s="34"/>
      <c r="I52" s="35"/>
      <c r="J52" s="36"/>
      <c r="K52" s="35"/>
      <c r="L52" s="35"/>
      <c r="M52" s="35"/>
      <c r="N52" s="37"/>
    </row>
    <row r="53" spans="1:15">
      <c r="M53" s="38"/>
      <c r="N53" s="38"/>
    </row>
    <row r="54" spans="1:15">
      <c r="I54" s="35"/>
      <c r="J54" s="35"/>
      <c r="K54" s="35"/>
      <c r="L54" s="35"/>
      <c r="M54" s="35"/>
      <c r="N54" s="38"/>
    </row>
    <row r="55" spans="1:15">
      <c r="G55" s="39"/>
    </row>
    <row r="56" spans="1:15">
      <c r="H56" s="8"/>
      <c r="I56" s="36"/>
      <c r="L56" s="40"/>
      <c r="M56" s="40"/>
    </row>
    <row r="57" spans="1:15">
      <c r="H57" s="8"/>
      <c r="I57" s="36"/>
      <c r="L57" s="40"/>
      <c r="M57" s="40"/>
    </row>
    <row r="58" spans="1:15">
      <c r="H58" s="8"/>
      <c r="I58" s="36"/>
      <c r="L58" s="40"/>
      <c r="M58" s="40"/>
    </row>
    <row r="59" spans="1:15">
      <c r="H59" s="8"/>
      <c r="I59" s="36"/>
      <c r="L59" s="40"/>
      <c r="M59" s="40"/>
    </row>
    <row r="60" spans="1:15">
      <c r="H60" s="41"/>
      <c r="I60" s="36"/>
      <c r="L60" s="40"/>
      <c r="M60" s="40"/>
    </row>
    <row r="61" spans="1:15">
      <c r="H61" s="8"/>
      <c r="I61" s="36"/>
      <c r="L61" s="40"/>
      <c r="M61" s="40"/>
    </row>
    <row r="62" spans="1:15">
      <c r="H62" s="41"/>
      <c r="I62" s="36"/>
      <c r="L62" s="40"/>
      <c r="M62" s="40"/>
    </row>
    <row r="63" spans="1:15">
      <c r="H63" s="8"/>
      <c r="I63" s="36"/>
      <c r="L63" s="40"/>
      <c r="M63" s="40"/>
    </row>
    <row r="64" spans="1:15">
      <c r="H64" s="8"/>
      <c r="I64" s="36"/>
      <c r="L64" s="40"/>
      <c r="M64" s="40"/>
    </row>
    <row r="65" spans="8:14">
      <c r="H65" s="8"/>
      <c r="I65" s="6"/>
      <c r="L65" s="40"/>
    </row>
    <row r="66" spans="8:14">
      <c r="H66" s="8"/>
      <c r="I66" s="36"/>
      <c r="L66" s="40"/>
      <c r="M66" s="40"/>
      <c r="N66" s="42"/>
    </row>
    <row r="67" spans="8:14">
      <c r="I67" s="35"/>
    </row>
  </sheetData>
  <mergeCells count="14">
    <mergeCell ref="A1:O1"/>
    <mergeCell ref="A2:O2"/>
    <mergeCell ref="A5:A6"/>
    <mergeCell ref="B5:B6"/>
    <mergeCell ref="C5:C6"/>
    <mergeCell ref="D5:D6"/>
    <mergeCell ref="E5:E6"/>
    <mergeCell ref="F5:F6"/>
    <mergeCell ref="G5:I5"/>
    <mergeCell ref="J5:L5"/>
    <mergeCell ref="M5:M6"/>
    <mergeCell ref="N5:N6"/>
    <mergeCell ref="O5:O6"/>
    <mergeCell ref="A51:B5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E26"/>
  <sheetViews>
    <sheetView workbookViewId="0">
      <selection activeCell="I17" sqref="I17"/>
    </sheetView>
  </sheetViews>
  <sheetFormatPr defaultColWidth="9" defaultRowHeight="14.4"/>
  <cols>
    <col min="1" max="2" width="9" style="44"/>
    <col min="3" max="4" width="9" style="52"/>
    <col min="5" max="5" width="9" style="44"/>
    <col min="6" max="6" width="9" style="52"/>
    <col min="7" max="7" width="9" style="47"/>
    <col min="8" max="8" width="10" style="53" customWidth="1"/>
    <col min="9" max="9" width="14.109375" style="53" customWidth="1"/>
    <col min="10" max="10" width="9" style="53"/>
    <col min="11" max="11" width="12.6640625" style="53" customWidth="1"/>
    <col min="12" max="12" width="9" style="53"/>
    <col min="13" max="13" width="11.5546875" style="53" customWidth="1"/>
    <col min="14" max="14" width="12.44140625" style="53" customWidth="1"/>
    <col min="15" max="15" width="9" style="53"/>
    <col min="16" max="239" width="9" style="44"/>
    <col min="240" max="16384" width="9" style="45"/>
  </cols>
  <sheetData>
    <row r="1" spans="1:16" s="43" customFormat="1" ht="22.8">
      <c r="A1" s="100" t="s">
        <v>76</v>
      </c>
      <c r="B1" s="100"/>
      <c r="C1" s="101"/>
      <c r="D1" s="101"/>
      <c r="E1" s="101"/>
      <c r="F1" s="101"/>
      <c r="G1" s="102"/>
      <c r="H1" s="101"/>
      <c r="I1" s="101"/>
      <c r="J1" s="101"/>
      <c r="K1" s="101"/>
      <c r="L1" s="101"/>
      <c r="M1" s="101"/>
      <c r="N1" s="101"/>
      <c r="O1" s="101"/>
      <c r="P1" s="101"/>
    </row>
    <row r="2" spans="1:16">
      <c r="A2" s="103" t="str">
        <f>[2]基本信息!B11</f>
        <v>评估基准日：2018年7月31日</v>
      </c>
      <c r="B2" s="103"/>
      <c r="C2" s="104"/>
      <c r="D2" s="104"/>
      <c r="E2" s="104"/>
      <c r="F2" s="104"/>
      <c r="G2" s="105"/>
      <c r="H2" s="104"/>
      <c r="I2" s="104"/>
      <c r="J2" s="106"/>
      <c r="K2" s="106"/>
      <c r="L2" s="106"/>
      <c r="M2" s="106"/>
      <c r="N2" s="106"/>
      <c r="O2" s="106"/>
      <c r="P2" s="106"/>
    </row>
    <row r="3" spans="1:16">
      <c r="A3" s="46"/>
      <c r="B3" s="46"/>
      <c r="C3" s="46"/>
      <c r="D3" s="46"/>
      <c r="E3" s="46"/>
      <c r="F3" s="46"/>
      <c r="H3" s="46"/>
      <c r="I3" s="46"/>
      <c r="J3" s="48"/>
      <c r="K3" s="48"/>
      <c r="L3" s="48"/>
      <c r="M3" s="48"/>
      <c r="N3" s="48"/>
      <c r="O3" s="48"/>
      <c r="P3" s="49" t="s">
        <v>77</v>
      </c>
    </row>
    <row r="4" spans="1:16">
      <c r="A4" s="50" t="str">
        <f>[2]基本信息!B13</f>
        <v>产权持有单位：哈尔滨汽轮机厂有限责任公司</v>
      </c>
      <c r="B4" s="51"/>
      <c r="P4" s="54" t="s">
        <v>2</v>
      </c>
    </row>
    <row r="5" spans="1:16" s="52" customFormat="1" ht="13.2" customHeight="1">
      <c r="A5" s="91" t="s">
        <v>3</v>
      </c>
      <c r="B5" s="96" t="s">
        <v>78</v>
      </c>
      <c r="C5" s="96" t="s">
        <v>5</v>
      </c>
      <c r="D5" s="108" t="s">
        <v>79</v>
      </c>
      <c r="E5" s="96" t="s">
        <v>80</v>
      </c>
      <c r="F5" s="108" t="s">
        <v>7</v>
      </c>
      <c r="G5" s="111" t="s">
        <v>9</v>
      </c>
      <c r="H5" s="94"/>
      <c r="I5" s="95"/>
      <c r="J5" s="91" t="s">
        <v>10</v>
      </c>
      <c r="K5" s="91"/>
      <c r="L5" s="91"/>
      <c r="M5" s="92"/>
      <c r="N5" s="96" t="s">
        <v>11</v>
      </c>
      <c r="O5" s="98" t="s">
        <v>12</v>
      </c>
      <c r="P5" s="91" t="s">
        <v>109</v>
      </c>
    </row>
    <row r="6" spans="1:16" s="52" customFormat="1" ht="36">
      <c r="A6" s="92"/>
      <c r="B6" s="107"/>
      <c r="C6" s="107"/>
      <c r="D6" s="109"/>
      <c r="E6" s="107"/>
      <c r="F6" s="110"/>
      <c r="G6" s="55" t="s">
        <v>13</v>
      </c>
      <c r="H6" s="56" t="s">
        <v>14</v>
      </c>
      <c r="I6" s="56" t="s">
        <v>15</v>
      </c>
      <c r="J6" s="56" t="s">
        <v>16</v>
      </c>
      <c r="K6" s="12" t="s">
        <v>81</v>
      </c>
      <c r="L6" s="11" t="s">
        <v>17</v>
      </c>
      <c r="M6" s="12" t="s">
        <v>18</v>
      </c>
      <c r="N6" s="97"/>
      <c r="O6" s="99"/>
      <c r="P6" s="92"/>
    </row>
    <row r="7" spans="1:16">
      <c r="A7" s="57">
        <v>1</v>
      </c>
      <c r="B7" s="58" t="s">
        <v>82</v>
      </c>
      <c r="C7" s="59" t="s">
        <v>33</v>
      </c>
      <c r="D7" s="60">
        <v>7.6</v>
      </c>
      <c r="E7" s="59" t="s">
        <v>83</v>
      </c>
      <c r="F7" s="61" t="s">
        <v>84</v>
      </c>
      <c r="G7" s="62">
        <v>78</v>
      </c>
      <c r="H7" s="29">
        <f t="shared" ref="H7:H25" si="0">I7/G7</f>
        <v>134.71205128205131</v>
      </c>
      <c r="I7" s="63">
        <v>10507.54</v>
      </c>
      <c r="J7" s="57">
        <f>G7</f>
        <v>78</v>
      </c>
      <c r="K7" s="21">
        <f>D7*J7</f>
        <v>592.79999999999995</v>
      </c>
      <c r="L7" s="21">
        <f>M7/K7</f>
        <v>3.4497300944669367</v>
      </c>
      <c r="M7" s="21">
        <v>2045</v>
      </c>
      <c r="N7" s="21">
        <f t="shared" ref="N7:N25" si="1">M7-I7</f>
        <v>-8462.5400000000009</v>
      </c>
      <c r="O7" s="64">
        <f t="shared" ref="O7:O25" si="2">IF(I7&gt;=0,IF(ISERROR((M7-I7)/I7*100)," ",ROUND((M7-I7)/I7*100,2)),IF(ISERROR((M7-I7)/I7*100)," ",ROUND(-(M7-I7)/I7*100,2)))</f>
        <v>-80.540000000000006</v>
      </c>
      <c r="P7" s="23" t="s">
        <v>23</v>
      </c>
    </row>
    <row r="8" spans="1:16">
      <c r="A8" s="57">
        <v>2</v>
      </c>
      <c r="B8" s="58" t="s">
        <v>82</v>
      </c>
      <c r="C8" s="59" t="s">
        <v>33</v>
      </c>
      <c r="D8" s="60">
        <v>5.2</v>
      </c>
      <c r="E8" s="59" t="s">
        <v>85</v>
      </c>
      <c r="F8" s="61" t="s">
        <v>84</v>
      </c>
      <c r="G8" s="62">
        <v>151</v>
      </c>
      <c r="H8" s="29">
        <f t="shared" si="0"/>
        <v>96.915231788079481</v>
      </c>
      <c r="I8" s="63">
        <v>14634.2</v>
      </c>
      <c r="J8" s="57">
        <f t="shared" ref="J8:J25" si="3">G8</f>
        <v>151</v>
      </c>
      <c r="K8" s="21">
        <f t="shared" ref="K8:K25" si="4">D8*J8</f>
        <v>785.2</v>
      </c>
      <c r="L8" s="21">
        <f t="shared" ref="L8:L25" si="5">M8/K8</f>
        <v>3.4500764136525723</v>
      </c>
      <c r="M8" s="21">
        <v>2709</v>
      </c>
      <c r="N8" s="21">
        <f t="shared" si="1"/>
        <v>-11925.2</v>
      </c>
      <c r="O8" s="64">
        <f t="shared" si="2"/>
        <v>-81.489999999999995</v>
      </c>
      <c r="P8" s="23" t="s">
        <v>23</v>
      </c>
    </row>
    <row r="9" spans="1:16">
      <c r="A9" s="57">
        <v>3</v>
      </c>
      <c r="B9" s="58" t="s">
        <v>82</v>
      </c>
      <c r="C9" s="59" t="s">
        <v>26</v>
      </c>
      <c r="D9" s="60">
        <v>24</v>
      </c>
      <c r="E9" s="59" t="s">
        <v>86</v>
      </c>
      <c r="F9" s="61" t="s">
        <v>84</v>
      </c>
      <c r="G9" s="62">
        <v>24</v>
      </c>
      <c r="H9" s="29">
        <f t="shared" si="0"/>
        <v>427.96833333333331</v>
      </c>
      <c r="I9" s="63">
        <v>10271.24</v>
      </c>
      <c r="J9" s="57">
        <f t="shared" si="3"/>
        <v>24</v>
      </c>
      <c r="K9" s="21">
        <f t="shared" si="4"/>
        <v>576</v>
      </c>
      <c r="L9" s="21">
        <f t="shared" si="5"/>
        <v>3.4496527777777777</v>
      </c>
      <c r="M9" s="21">
        <v>1987</v>
      </c>
      <c r="N9" s="21">
        <f t="shared" si="1"/>
        <v>-8284.24</v>
      </c>
      <c r="O9" s="64">
        <f t="shared" si="2"/>
        <v>-80.650000000000006</v>
      </c>
      <c r="P9" s="23" t="s">
        <v>23</v>
      </c>
    </row>
    <row r="10" spans="1:16">
      <c r="A10" s="57">
        <v>4</v>
      </c>
      <c r="B10" s="58" t="s">
        <v>82</v>
      </c>
      <c r="C10" s="59" t="s">
        <v>87</v>
      </c>
      <c r="D10" s="60">
        <v>15.5</v>
      </c>
      <c r="E10" s="59" t="s">
        <v>88</v>
      </c>
      <c r="F10" s="61" t="s">
        <v>84</v>
      </c>
      <c r="G10" s="62">
        <v>36</v>
      </c>
      <c r="H10" s="29">
        <f t="shared" si="0"/>
        <v>305.37083333333334</v>
      </c>
      <c r="I10" s="63">
        <v>10993.35</v>
      </c>
      <c r="J10" s="57">
        <f t="shared" si="3"/>
        <v>36</v>
      </c>
      <c r="K10" s="21">
        <f t="shared" si="4"/>
        <v>558</v>
      </c>
      <c r="L10" s="21">
        <f t="shared" si="5"/>
        <v>3.4498207885304661</v>
      </c>
      <c r="M10" s="21">
        <v>1925</v>
      </c>
      <c r="N10" s="21">
        <f t="shared" si="1"/>
        <v>-9068.35</v>
      </c>
      <c r="O10" s="64">
        <f t="shared" si="2"/>
        <v>-82.49</v>
      </c>
      <c r="P10" s="23" t="s">
        <v>23</v>
      </c>
    </row>
    <row r="11" spans="1:16">
      <c r="A11" s="57">
        <v>5</v>
      </c>
      <c r="B11" s="58" t="s">
        <v>82</v>
      </c>
      <c r="C11" s="59" t="s">
        <v>87</v>
      </c>
      <c r="D11" s="60">
        <v>15.5</v>
      </c>
      <c r="E11" s="59" t="s">
        <v>89</v>
      </c>
      <c r="F11" s="61" t="s">
        <v>84</v>
      </c>
      <c r="G11" s="62">
        <v>47</v>
      </c>
      <c r="H11" s="29">
        <f t="shared" si="0"/>
        <v>305.37085106382978</v>
      </c>
      <c r="I11" s="63">
        <v>14352.43</v>
      </c>
      <c r="J11" s="57">
        <f t="shared" si="3"/>
        <v>47</v>
      </c>
      <c r="K11" s="21">
        <f t="shared" si="4"/>
        <v>728.5</v>
      </c>
      <c r="L11" s="21">
        <f t="shared" si="5"/>
        <v>3.4495538778311601</v>
      </c>
      <c r="M11" s="21">
        <v>2513</v>
      </c>
      <c r="N11" s="21">
        <f t="shared" si="1"/>
        <v>-11839.43</v>
      </c>
      <c r="O11" s="64">
        <f t="shared" si="2"/>
        <v>-82.49</v>
      </c>
      <c r="P11" s="23" t="s">
        <v>23</v>
      </c>
    </row>
    <row r="12" spans="1:16">
      <c r="A12" s="57">
        <v>6</v>
      </c>
      <c r="B12" s="58" t="s">
        <v>82</v>
      </c>
      <c r="C12" s="59" t="s">
        <v>90</v>
      </c>
      <c r="D12" s="60">
        <v>11.5</v>
      </c>
      <c r="E12" s="59" t="s">
        <v>91</v>
      </c>
      <c r="F12" s="61" t="s">
        <v>84</v>
      </c>
      <c r="G12" s="62">
        <v>8</v>
      </c>
      <c r="H12" s="29">
        <f t="shared" si="0"/>
        <v>98.72</v>
      </c>
      <c r="I12" s="63">
        <v>789.76</v>
      </c>
      <c r="J12" s="57">
        <f t="shared" si="3"/>
        <v>8</v>
      </c>
      <c r="K12" s="21">
        <f t="shared" si="4"/>
        <v>92</v>
      </c>
      <c r="L12" s="21">
        <f t="shared" si="5"/>
        <v>3.4456521739130435</v>
      </c>
      <c r="M12" s="21">
        <v>317</v>
      </c>
      <c r="N12" s="21">
        <f t="shared" si="1"/>
        <v>-472.76</v>
      </c>
      <c r="O12" s="64">
        <f t="shared" si="2"/>
        <v>-59.86</v>
      </c>
      <c r="P12" s="23" t="s">
        <v>23</v>
      </c>
    </row>
    <row r="13" spans="1:16">
      <c r="A13" s="57">
        <v>7</v>
      </c>
      <c r="B13" s="58" t="s">
        <v>82</v>
      </c>
      <c r="C13" s="59" t="s">
        <v>92</v>
      </c>
      <c r="D13" s="60">
        <v>15</v>
      </c>
      <c r="E13" s="59" t="s">
        <v>93</v>
      </c>
      <c r="F13" s="61" t="s">
        <v>84</v>
      </c>
      <c r="G13" s="62">
        <v>34</v>
      </c>
      <c r="H13" s="29">
        <f t="shared" si="0"/>
        <v>130.61352941176469</v>
      </c>
      <c r="I13" s="63">
        <v>4440.8599999999997</v>
      </c>
      <c r="J13" s="57">
        <f t="shared" si="3"/>
        <v>34</v>
      </c>
      <c r="K13" s="21">
        <f t="shared" si="4"/>
        <v>510</v>
      </c>
      <c r="L13" s="21">
        <f t="shared" si="5"/>
        <v>3.4509803921568629</v>
      </c>
      <c r="M13" s="21">
        <v>1760</v>
      </c>
      <c r="N13" s="21">
        <f t="shared" si="1"/>
        <v>-2680.8599999999997</v>
      </c>
      <c r="O13" s="64">
        <f t="shared" si="2"/>
        <v>-60.37</v>
      </c>
      <c r="P13" s="23" t="s">
        <v>23</v>
      </c>
    </row>
    <row r="14" spans="1:16">
      <c r="A14" s="57">
        <v>8</v>
      </c>
      <c r="B14" s="58" t="s">
        <v>82</v>
      </c>
      <c r="C14" s="59" t="s">
        <v>26</v>
      </c>
      <c r="D14" s="60">
        <v>15.5</v>
      </c>
      <c r="E14" s="59" t="s">
        <v>94</v>
      </c>
      <c r="F14" s="61" t="s">
        <v>84</v>
      </c>
      <c r="G14" s="62">
        <v>30</v>
      </c>
      <c r="H14" s="29">
        <f t="shared" si="0"/>
        <v>280.34899999999999</v>
      </c>
      <c r="I14" s="63">
        <v>8410.4699999999993</v>
      </c>
      <c r="J14" s="57">
        <f t="shared" si="3"/>
        <v>30</v>
      </c>
      <c r="K14" s="21">
        <f t="shared" si="4"/>
        <v>465</v>
      </c>
      <c r="L14" s="21">
        <f t="shared" si="5"/>
        <v>3.4494623655913976</v>
      </c>
      <c r="M14" s="21">
        <v>1604</v>
      </c>
      <c r="N14" s="21">
        <f t="shared" si="1"/>
        <v>-6806.4699999999993</v>
      </c>
      <c r="O14" s="64">
        <f t="shared" si="2"/>
        <v>-80.930000000000007</v>
      </c>
      <c r="P14" s="23" t="s">
        <v>23</v>
      </c>
    </row>
    <row r="15" spans="1:16">
      <c r="A15" s="57">
        <v>9</v>
      </c>
      <c r="B15" s="58" t="s">
        <v>82</v>
      </c>
      <c r="C15" s="59" t="s">
        <v>26</v>
      </c>
      <c r="D15" s="60">
        <v>15.5</v>
      </c>
      <c r="E15" s="59" t="s">
        <v>95</v>
      </c>
      <c r="F15" s="61" t="s">
        <v>84</v>
      </c>
      <c r="G15" s="62">
        <v>66</v>
      </c>
      <c r="H15" s="29">
        <f t="shared" si="0"/>
        <v>280.34909090909093</v>
      </c>
      <c r="I15" s="63">
        <v>18503.04</v>
      </c>
      <c r="J15" s="57">
        <f t="shared" si="3"/>
        <v>66</v>
      </c>
      <c r="K15" s="21">
        <f t="shared" si="4"/>
        <v>1023</v>
      </c>
      <c r="L15" s="21">
        <f t="shared" si="5"/>
        <v>3.4496578690127078</v>
      </c>
      <c r="M15" s="21">
        <v>3529</v>
      </c>
      <c r="N15" s="21">
        <f t="shared" si="1"/>
        <v>-14974.04</v>
      </c>
      <c r="O15" s="64">
        <f t="shared" si="2"/>
        <v>-80.930000000000007</v>
      </c>
      <c r="P15" s="23" t="s">
        <v>23</v>
      </c>
    </row>
    <row r="16" spans="1:16">
      <c r="A16" s="57">
        <v>10</v>
      </c>
      <c r="B16" s="58" t="s">
        <v>82</v>
      </c>
      <c r="C16" s="59" t="s">
        <v>26</v>
      </c>
      <c r="D16" s="60">
        <v>6.4</v>
      </c>
      <c r="E16" s="59" t="s">
        <v>96</v>
      </c>
      <c r="F16" s="61" t="s">
        <v>84</v>
      </c>
      <c r="G16" s="62">
        <v>79</v>
      </c>
      <c r="H16" s="29">
        <f t="shared" si="0"/>
        <v>50.747594936708857</v>
      </c>
      <c r="I16" s="63">
        <v>4009.06</v>
      </c>
      <c r="J16" s="57">
        <f t="shared" si="3"/>
        <v>79</v>
      </c>
      <c r="K16" s="21">
        <f t="shared" si="4"/>
        <v>505.6</v>
      </c>
      <c r="L16" s="21">
        <f t="shared" si="5"/>
        <v>3.4493670886075947</v>
      </c>
      <c r="M16" s="21">
        <v>1744</v>
      </c>
      <c r="N16" s="21">
        <f t="shared" si="1"/>
        <v>-2265.06</v>
      </c>
      <c r="O16" s="64">
        <f t="shared" si="2"/>
        <v>-56.5</v>
      </c>
      <c r="P16" s="23" t="s">
        <v>23</v>
      </c>
    </row>
    <row r="17" spans="1:16">
      <c r="A17" s="57">
        <v>11</v>
      </c>
      <c r="B17" s="58" t="s">
        <v>82</v>
      </c>
      <c r="C17" s="59" t="s">
        <v>90</v>
      </c>
      <c r="D17" s="60">
        <v>5.5</v>
      </c>
      <c r="E17" s="59" t="s">
        <v>97</v>
      </c>
      <c r="F17" s="61" t="s">
        <v>84</v>
      </c>
      <c r="G17" s="62">
        <v>19</v>
      </c>
      <c r="H17" s="29">
        <f t="shared" si="0"/>
        <v>48.501052631578943</v>
      </c>
      <c r="I17" s="63">
        <v>921.52</v>
      </c>
      <c r="J17" s="57">
        <f t="shared" si="3"/>
        <v>19</v>
      </c>
      <c r="K17" s="21">
        <f t="shared" si="4"/>
        <v>104.5</v>
      </c>
      <c r="L17" s="21">
        <f t="shared" si="5"/>
        <v>3.4545454545454546</v>
      </c>
      <c r="M17" s="21">
        <v>361</v>
      </c>
      <c r="N17" s="21">
        <f t="shared" si="1"/>
        <v>-560.52</v>
      </c>
      <c r="O17" s="64">
        <f t="shared" si="2"/>
        <v>-60.83</v>
      </c>
      <c r="P17" s="23" t="s">
        <v>23</v>
      </c>
    </row>
    <row r="18" spans="1:16">
      <c r="A18" s="57">
        <v>12</v>
      </c>
      <c r="B18" s="58" t="s">
        <v>98</v>
      </c>
      <c r="C18" s="59" t="s">
        <v>33</v>
      </c>
      <c r="D18" s="60">
        <v>13.5</v>
      </c>
      <c r="E18" s="59" t="s">
        <v>99</v>
      </c>
      <c r="F18" s="61" t="s">
        <v>84</v>
      </c>
      <c r="G18" s="62">
        <v>65</v>
      </c>
      <c r="H18" s="29">
        <f t="shared" si="0"/>
        <v>113.87384615384616</v>
      </c>
      <c r="I18" s="63">
        <v>7401.8</v>
      </c>
      <c r="J18" s="57">
        <f t="shared" si="3"/>
        <v>65</v>
      </c>
      <c r="K18" s="21">
        <f t="shared" si="4"/>
        <v>877.5</v>
      </c>
      <c r="L18" s="21">
        <f t="shared" si="5"/>
        <v>3.4495726495726498</v>
      </c>
      <c r="M18" s="21">
        <v>3027</v>
      </c>
      <c r="N18" s="21">
        <f t="shared" si="1"/>
        <v>-4374.8</v>
      </c>
      <c r="O18" s="64">
        <f t="shared" si="2"/>
        <v>-59.1</v>
      </c>
      <c r="P18" s="23" t="s">
        <v>23</v>
      </c>
    </row>
    <row r="19" spans="1:16">
      <c r="A19" s="57">
        <v>13</v>
      </c>
      <c r="B19" s="58" t="s">
        <v>98</v>
      </c>
      <c r="C19" s="59" t="s">
        <v>33</v>
      </c>
      <c r="D19" s="60">
        <v>5.7</v>
      </c>
      <c r="E19" s="59" t="s">
        <v>100</v>
      </c>
      <c r="F19" s="61" t="s">
        <v>84</v>
      </c>
      <c r="G19" s="62">
        <v>13</v>
      </c>
      <c r="H19" s="29">
        <f t="shared" si="0"/>
        <v>48.50076923076923</v>
      </c>
      <c r="I19" s="63">
        <v>630.51</v>
      </c>
      <c r="J19" s="57">
        <f t="shared" si="3"/>
        <v>13</v>
      </c>
      <c r="K19" s="21">
        <f t="shared" si="4"/>
        <v>74.100000000000009</v>
      </c>
      <c r="L19" s="21">
        <f t="shared" si="5"/>
        <v>3.4547908232118756</v>
      </c>
      <c r="M19" s="21">
        <v>256</v>
      </c>
      <c r="N19" s="21">
        <f t="shared" si="1"/>
        <v>-374.51</v>
      </c>
      <c r="O19" s="64">
        <f t="shared" si="2"/>
        <v>-59.4</v>
      </c>
      <c r="P19" s="23" t="s">
        <v>23</v>
      </c>
    </row>
    <row r="20" spans="1:16">
      <c r="A20" s="57">
        <v>14</v>
      </c>
      <c r="B20" s="58" t="s">
        <v>98</v>
      </c>
      <c r="C20" s="59" t="s">
        <v>33</v>
      </c>
      <c r="D20" s="60">
        <v>3.8</v>
      </c>
      <c r="E20" s="59" t="s">
        <v>101</v>
      </c>
      <c r="F20" s="61" t="s">
        <v>84</v>
      </c>
      <c r="G20" s="62">
        <v>92</v>
      </c>
      <c r="H20" s="29">
        <f t="shared" si="0"/>
        <v>32.29</v>
      </c>
      <c r="I20" s="63">
        <v>2970.68</v>
      </c>
      <c r="J20" s="57">
        <f t="shared" si="3"/>
        <v>92</v>
      </c>
      <c r="K20" s="21">
        <f t="shared" si="4"/>
        <v>349.59999999999997</v>
      </c>
      <c r="L20" s="21">
        <f t="shared" si="5"/>
        <v>3.4496567505720828</v>
      </c>
      <c r="M20" s="21">
        <v>1206</v>
      </c>
      <c r="N20" s="21">
        <f t="shared" si="1"/>
        <v>-1764.6799999999998</v>
      </c>
      <c r="O20" s="64">
        <f t="shared" si="2"/>
        <v>-59.4</v>
      </c>
      <c r="P20" s="23" t="s">
        <v>23</v>
      </c>
    </row>
    <row r="21" spans="1:16">
      <c r="A21" s="57">
        <v>15</v>
      </c>
      <c r="B21" s="58" t="s">
        <v>98</v>
      </c>
      <c r="C21" s="59" t="s">
        <v>33</v>
      </c>
      <c r="D21" s="60">
        <v>3.8</v>
      </c>
      <c r="E21" s="59" t="s">
        <v>102</v>
      </c>
      <c r="F21" s="61" t="s">
        <v>84</v>
      </c>
      <c r="G21" s="62">
        <v>81</v>
      </c>
      <c r="H21" s="29">
        <f t="shared" si="0"/>
        <v>32.29</v>
      </c>
      <c r="I21" s="63">
        <v>2615.4899999999998</v>
      </c>
      <c r="J21" s="57">
        <f t="shared" si="3"/>
        <v>81</v>
      </c>
      <c r="K21" s="21">
        <f t="shared" si="4"/>
        <v>307.8</v>
      </c>
      <c r="L21" s="21">
        <f t="shared" si="5"/>
        <v>3.4502923976608186</v>
      </c>
      <c r="M21" s="21">
        <v>1062</v>
      </c>
      <c r="N21" s="21">
        <f t="shared" si="1"/>
        <v>-1553.4899999999998</v>
      </c>
      <c r="O21" s="64">
        <f t="shared" si="2"/>
        <v>-59.4</v>
      </c>
      <c r="P21" s="23" t="s">
        <v>23</v>
      </c>
    </row>
    <row r="22" spans="1:16">
      <c r="A22" s="57">
        <v>16</v>
      </c>
      <c r="B22" s="58" t="s">
        <v>98</v>
      </c>
      <c r="C22" s="59" t="s">
        <v>33</v>
      </c>
      <c r="D22" s="60">
        <v>3.8</v>
      </c>
      <c r="E22" s="59" t="s">
        <v>103</v>
      </c>
      <c r="F22" s="61" t="s">
        <v>84</v>
      </c>
      <c r="G22" s="62">
        <v>24</v>
      </c>
      <c r="H22" s="29">
        <f t="shared" si="0"/>
        <v>32.29</v>
      </c>
      <c r="I22" s="63">
        <v>774.96</v>
      </c>
      <c r="J22" s="57">
        <f t="shared" si="3"/>
        <v>24</v>
      </c>
      <c r="K22" s="21">
        <f t="shared" si="4"/>
        <v>91.199999999999989</v>
      </c>
      <c r="L22" s="21">
        <f t="shared" si="5"/>
        <v>3.4539473684210531</v>
      </c>
      <c r="M22" s="21">
        <v>315</v>
      </c>
      <c r="N22" s="21">
        <f t="shared" si="1"/>
        <v>-459.96000000000004</v>
      </c>
      <c r="O22" s="64">
        <f t="shared" si="2"/>
        <v>-59.35</v>
      </c>
      <c r="P22" s="23" t="s">
        <v>23</v>
      </c>
    </row>
    <row r="23" spans="1:16">
      <c r="A23" s="57">
        <v>17</v>
      </c>
      <c r="B23" s="58" t="s">
        <v>98</v>
      </c>
      <c r="C23" s="59" t="s">
        <v>33</v>
      </c>
      <c r="D23" s="60">
        <v>3.8</v>
      </c>
      <c r="E23" s="59" t="s">
        <v>104</v>
      </c>
      <c r="F23" s="61" t="s">
        <v>84</v>
      </c>
      <c r="G23" s="62">
        <v>16</v>
      </c>
      <c r="H23" s="29">
        <f t="shared" si="0"/>
        <v>32.29</v>
      </c>
      <c r="I23" s="63">
        <v>516.64</v>
      </c>
      <c r="J23" s="57">
        <f t="shared" si="3"/>
        <v>16</v>
      </c>
      <c r="K23" s="21">
        <f t="shared" si="4"/>
        <v>60.8</v>
      </c>
      <c r="L23" s="21">
        <f t="shared" si="5"/>
        <v>3.4539473684210527</v>
      </c>
      <c r="M23" s="21">
        <v>210</v>
      </c>
      <c r="N23" s="21">
        <f t="shared" si="1"/>
        <v>-306.64</v>
      </c>
      <c r="O23" s="64">
        <f t="shared" si="2"/>
        <v>-59.35</v>
      </c>
      <c r="P23" s="23" t="s">
        <v>23</v>
      </c>
    </row>
    <row r="24" spans="1:16">
      <c r="A24" s="57">
        <v>18</v>
      </c>
      <c r="B24" s="58" t="s">
        <v>98</v>
      </c>
      <c r="C24" s="59" t="s">
        <v>24</v>
      </c>
      <c r="D24" s="60">
        <v>13.5</v>
      </c>
      <c r="E24" s="59" t="s">
        <v>105</v>
      </c>
      <c r="F24" s="61" t="s">
        <v>84</v>
      </c>
      <c r="G24" s="62">
        <v>22</v>
      </c>
      <c r="H24" s="29">
        <f t="shared" si="0"/>
        <v>150.65681818181818</v>
      </c>
      <c r="I24" s="63">
        <v>3314.45</v>
      </c>
      <c r="J24" s="57">
        <f t="shared" si="3"/>
        <v>22</v>
      </c>
      <c r="K24" s="21">
        <f t="shared" si="4"/>
        <v>297</v>
      </c>
      <c r="L24" s="21">
        <f t="shared" si="5"/>
        <v>3.4511784511784511</v>
      </c>
      <c r="M24" s="21">
        <v>1025</v>
      </c>
      <c r="N24" s="21">
        <f t="shared" si="1"/>
        <v>-2289.4499999999998</v>
      </c>
      <c r="O24" s="64">
        <f t="shared" si="2"/>
        <v>-69.069999999999993</v>
      </c>
      <c r="P24" s="23" t="s">
        <v>23</v>
      </c>
    </row>
    <row r="25" spans="1:16">
      <c r="A25" s="57">
        <v>19</v>
      </c>
      <c r="B25" s="65" t="s">
        <v>98</v>
      </c>
      <c r="C25" s="66" t="s">
        <v>106</v>
      </c>
      <c r="D25" s="67">
        <v>10</v>
      </c>
      <c r="E25" s="66" t="s">
        <v>107</v>
      </c>
      <c r="F25" s="68" t="s">
        <v>84</v>
      </c>
      <c r="G25" s="69">
        <v>470</v>
      </c>
      <c r="H25" s="112">
        <f t="shared" si="0"/>
        <v>114.931</v>
      </c>
      <c r="I25" s="70">
        <v>54017.57</v>
      </c>
      <c r="J25" s="113">
        <f t="shared" si="3"/>
        <v>470</v>
      </c>
      <c r="K25" s="114">
        <f t="shared" si="4"/>
        <v>4700</v>
      </c>
      <c r="L25" s="114">
        <f t="shared" si="5"/>
        <v>3.45</v>
      </c>
      <c r="M25" s="114">
        <v>16215</v>
      </c>
      <c r="N25" s="114">
        <f t="shared" si="1"/>
        <v>-37802.57</v>
      </c>
      <c r="O25" s="115">
        <f t="shared" si="2"/>
        <v>-69.98</v>
      </c>
      <c r="P25" s="23" t="s">
        <v>23</v>
      </c>
    </row>
    <row r="26" spans="1:16">
      <c r="A26" s="93" t="s">
        <v>108</v>
      </c>
      <c r="B26" s="94"/>
      <c r="C26" s="95"/>
      <c r="D26" s="73"/>
      <c r="E26" s="73"/>
      <c r="F26" s="72"/>
      <c r="G26" s="116">
        <f>SUM(G7:G25)</f>
        <v>1355</v>
      </c>
      <c r="H26" s="64"/>
      <c r="I26" s="64">
        <f>SUM(I7:I25)</f>
        <v>170075.57</v>
      </c>
      <c r="J26" s="57">
        <f>SUM(J7:J25)</f>
        <v>1355</v>
      </c>
      <c r="K26" s="64">
        <f>SUM(K7:K25)</f>
        <v>12698.600000000002</v>
      </c>
      <c r="L26" s="64"/>
      <c r="M26" s="64">
        <f>SUM(M7:M25)</f>
        <v>43810</v>
      </c>
      <c r="N26" s="21">
        <f>M26-I26</f>
        <v>-126265.57</v>
      </c>
      <c r="O26" s="64">
        <f>IF(I26&gt;=0,IF(ISERROR((M26-I26)/I26*100)," ",ROUND((M26-I26)/I26*100,2)),IF(ISERROR((M26-I26)/I26*100)," ",ROUND(-(M26-I26)/I26*100,2)))</f>
        <v>-74.239999999999995</v>
      </c>
      <c r="P26" s="71"/>
    </row>
  </sheetData>
  <mergeCells count="14">
    <mergeCell ref="A1:P1"/>
    <mergeCell ref="A2:P2"/>
    <mergeCell ref="A5:A6"/>
    <mergeCell ref="B5:B6"/>
    <mergeCell ref="C5:C6"/>
    <mergeCell ref="D5:D6"/>
    <mergeCell ref="E5:E6"/>
    <mergeCell ref="F5:F6"/>
    <mergeCell ref="G5:I5"/>
    <mergeCell ref="J5:M5"/>
    <mergeCell ref="P5:P6"/>
    <mergeCell ref="A26:C26"/>
    <mergeCell ref="N5:N6"/>
    <mergeCell ref="O5:O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标的1</vt:lpstr>
      <vt:lpstr>标的2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2018-10-15T06:16:19Z</dcterms:modified>
</cp:coreProperties>
</file>