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60" windowHeight="10755" tabRatio="868" firstSheet="51" activeTab="51"/>
  </bookViews>
  <sheets>
    <sheet name="现金" sheetId="2" state="hidden" r:id="rId1"/>
    <sheet name="流动资产汇总" sheetId="29" state="hidden" r:id="rId2"/>
    <sheet name="银行" sheetId="3" state="hidden" r:id="rId3"/>
    <sheet name="其他货币" sheetId="4" state="hidden" r:id="rId4"/>
    <sheet name="交易性金融资产汇总" sheetId="5" state="hidden" r:id="rId5"/>
    <sheet name="股票" sheetId="6" state="hidden" r:id="rId6"/>
    <sheet name="债券" sheetId="7" state="hidden" r:id="rId7"/>
    <sheet name="基金" sheetId="157" state="hidden" r:id="rId8"/>
    <sheet name="衍生金融资产" sheetId="162" state="hidden" r:id="rId9"/>
    <sheet name="应收票据" sheetId="8" state="hidden" r:id="rId10"/>
    <sheet name="应收账款" sheetId="9" state="hidden" r:id="rId11"/>
    <sheet name="应收款项融资" sheetId="163" state="hidden" r:id="rId12"/>
    <sheet name="预付账款" sheetId="12" state="hidden" r:id="rId13"/>
    <sheet name="其他应收款" sheetId="34" state="hidden" r:id="rId14"/>
    <sheet name="存货汇总" sheetId="14" state="hidden" r:id="rId15"/>
    <sheet name="存货-原材料—分类汇总表" sheetId="15" state="hidden" r:id="rId16"/>
    <sheet name="存货-原材料—分类明细表" sheetId="129" state="hidden" r:id="rId17"/>
    <sheet name="材料采购（在途物资）" sheetId="16" state="hidden" r:id="rId18"/>
    <sheet name="在库周转材料—分类汇总表" sheetId="17" state="hidden" r:id="rId19"/>
    <sheet name="在库周转材料—明细表" sheetId="130" state="hidden" r:id="rId20"/>
    <sheet name="包装物（库存物资）" sheetId="18" state="hidden" r:id="rId21"/>
    <sheet name="产成品（库存商品）—分类汇总表" sheetId="19" state="hidden" r:id="rId22"/>
    <sheet name="产成品（库存商品、开发产品）明细表" sheetId="131" state="hidden" r:id="rId23"/>
    <sheet name="产成品—销售平均单价、成本" sheetId="128" state="hidden" r:id="rId24"/>
    <sheet name="在产品（自制半成品、施工成本）" sheetId="20" state="hidden" r:id="rId25"/>
    <sheet name="委托加工物资" sheetId="37" state="hidden" r:id="rId26"/>
    <sheet name="发出商品" sheetId="21" state="hidden" r:id="rId27"/>
    <sheet name="在用周转材料" sheetId="22" state="hidden" r:id="rId28"/>
    <sheet name="委托代销" sheetId="23" state="hidden" r:id="rId29"/>
    <sheet name="受托代销" sheetId="24" state="hidden" r:id="rId30"/>
    <sheet name="合同资产" sheetId="166" state="hidden" r:id="rId31"/>
    <sheet name="持有待售资产" sheetId="167" state="hidden" r:id="rId32"/>
    <sheet name="一年内到期的非流动资产" sheetId="28" state="hidden" r:id="rId33"/>
    <sheet name=" 其他流动资产" sheetId="27" state="hidden" r:id="rId34"/>
    <sheet name="债权投资" sheetId="174" state="hidden" r:id="rId35"/>
    <sheet name="可供出售金融资产汇总表" sheetId="159" state="hidden" r:id="rId36"/>
    <sheet name="可供出售-股票" sheetId="31" state="hidden" r:id="rId37"/>
    <sheet name="可供出售-债券" sheetId="32" state="hidden" r:id="rId38"/>
    <sheet name="可供出售-其他" sheetId="160" state="hidden" r:id="rId39"/>
    <sheet name="其他债权投资" sheetId="179" state="hidden" r:id="rId40"/>
    <sheet name="持有至到期投资" sheetId="161" state="hidden" r:id="rId41"/>
    <sheet name="长期应收款" sheetId="93" state="hidden" r:id="rId42"/>
    <sheet name="长期股权投资" sheetId="36" state="hidden" r:id="rId43"/>
    <sheet name="其他权益工具投资汇总表" sheetId="178" state="hidden" r:id="rId44"/>
    <sheet name="其他权益工具—股票投资" sheetId="177" state="hidden" r:id="rId45"/>
    <sheet name="其他权益工具—其他投资" sheetId="176" state="hidden" r:id="rId46"/>
    <sheet name="其他非流动金融资产" sheetId="180" state="hidden" r:id="rId47"/>
    <sheet name="投资性房地产汇总" sheetId="30" state="hidden" r:id="rId48"/>
    <sheet name="持有并准备转让土地使用权" sheetId="96" state="hidden" r:id="rId49"/>
    <sheet name="已出租的建筑物" sheetId="94" state="hidden" r:id="rId50"/>
    <sheet name="已出租土地使用权" sheetId="41" state="hidden" r:id="rId51"/>
    <sheet name="汇总表" sheetId="183" r:id="rId52"/>
    <sheet name="房屋建筑物" sheetId="46" r:id="rId53"/>
    <sheet name="构筑物" sheetId="81" r:id="rId54"/>
    <sheet name="管道沟槽" sheetId="48" state="hidden" r:id="rId55"/>
    <sheet name="井巷工程" sheetId="155" state="hidden" r:id="rId56"/>
    <sheet name="机器设备" sheetId="49" r:id="rId57"/>
    <sheet name="车辆" sheetId="51" state="hidden" r:id="rId58"/>
    <sheet name="电子设备" sheetId="50" state="hidden" r:id="rId59"/>
    <sheet name="其他设备" sheetId="87" state="hidden" r:id="rId60"/>
    <sheet name="在建汇总表" sheetId="97" state="hidden" r:id="rId61"/>
    <sheet name="在建土建" sheetId="53" state="hidden" r:id="rId62"/>
    <sheet name="在建设备" sheetId="54" state="hidden" r:id="rId63"/>
    <sheet name="生产性生物资产汇总表" sheetId="38" state="hidden" r:id="rId64"/>
    <sheet name="生产性生物资产—种植业" sheetId="98" state="hidden" r:id="rId65"/>
    <sheet name="生产性生物资产—畜牧养殖业" sheetId="99" state="hidden" r:id="rId66"/>
    <sheet name="生产性生物资产—林业" sheetId="100" state="hidden" r:id="rId67"/>
    <sheet name="生产性生物资产—水产业" sheetId="101" state="hidden" r:id="rId68"/>
    <sheet name="油气资产" sheetId="102" state="hidden" r:id="rId69"/>
    <sheet name="使用权资产汇总表" sheetId="181" state="hidden" r:id="rId70"/>
    <sheet name="使用权资产" sheetId="182" state="hidden" r:id="rId71"/>
    <sheet name="无形资产汇总" sheetId="103" state="hidden" r:id="rId72"/>
    <sheet name="无形资产—土地使用权" sheetId="95" state="hidden" r:id="rId73"/>
    <sheet name="无形资产—资源开采权" sheetId="104" state="hidden" r:id="rId74"/>
    <sheet name="无形资产—其他无形" sheetId="42" state="hidden" r:id="rId75"/>
    <sheet name="开发支出" sheetId="105" state="hidden" r:id="rId76"/>
    <sheet name="商誉" sheetId="106" state="hidden" r:id="rId77"/>
    <sheet name="长期待摊" sheetId="40" state="hidden" r:id="rId78"/>
    <sheet name="递延所得税资产" sheetId="39" state="hidden" r:id="rId79"/>
    <sheet name="其他非流动资产" sheetId="107" state="hidden" r:id="rId80"/>
    <sheet name="流动负债汇总表" sheetId="57" state="hidden" r:id="rId81"/>
    <sheet name="短期借款" sheetId="58" state="hidden" r:id="rId82"/>
    <sheet name="交易性金融负债" sheetId="74" state="hidden" r:id="rId83"/>
    <sheet name="衍生金融负债" sheetId="168" state="hidden" r:id="rId84"/>
    <sheet name="应付票据" sheetId="59" state="hidden" r:id="rId85"/>
    <sheet name="应付账款" sheetId="60" state="hidden" r:id="rId86"/>
    <sheet name="预收账款" sheetId="61" state="hidden" r:id="rId87"/>
    <sheet name="合同负债" sheetId="169" state="hidden" r:id="rId88"/>
    <sheet name="应付职工薪酬" sheetId="64" state="hidden" r:id="rId89"/>
    <sheet name="应交税费" sheetId="170" state="hidden" r:id="rId90"/>
    <sheet name="其他应付" sheetId="63" state="hidden" r:id="rId91"/>
    <sheet name="持有待售负债" sheetId="171" state="hidden" r:id="rId92"/>
    <sheet name="一年内长期负债" sheetId="70" state="hidden" r:id="rId93"/>
    <sheet name="其他流动负债" sheetId="71" state="hidden" r:id="rId94"/>
    <sheet name="非流动负债汇总" sheetId="72" state="hidden" r:id="rId95"/>
    <sheet name="长期借款" sheetId="73" state="hidden" r:id="rId96"/>
    <sheet name="应付债券" sheetId="109" state="hidden" r:id="rId97"/>
    <sheet name="租赁负债" sheetId="172" state="hidden" r:id="rId98"/>
    <sheet name="长期应付款" sheetId="75" state="hidden" r:id="rId99"/>
    <sheet name="长期应付职工薪酬" sheetId="173" state="hidden" r:id="rId100"/>
    <sheet name="预计负债" sheetId="69" state="hidden" r:id="rId101"/>
    <sheet name="递延收益" sheetId="77" state="hidden" r:id="rId102"/>
    <sheet name="递延所得税负债" sheetId="78" state="hidden" r:id="rId103"/>
    <sheet name="其他非流动负债" sheetId="110" state="hidden" r:id="rId104"/>
  </sheets>
  <externalReferences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</externalReferences>
  <definedNames>
    <definedName name="_xlnm._FilterDatabase" localSheetId="53" hidden="1">构筑物!$A$5:$U$14</definedName>
    <definedName name="_xlnm._FilterDatabase" localSheetId="55" hidden="1">井巷工程!$A$7:$AY$23</definedName>
    <definedName name="_xlnm._FilterDatabase" localSheetId="56" hidden="1">机器设备!$A$5:$R$127</definedName>
    <definedName name="_1_?">#REF!</definedName>
    <definedName name="_2_??????">#REF!</definedName>
    <definedName name="_.dbf">#REF!</definedName>
    <definedName name="_xlnm._FilterDatabase" localSheetId="57" hidden="1">车辆!$A$1:$U$75</definedName>
    <definedName name="_xlnm._FilterDatabase" localSheetId="15" hidden="1">'存货-原材料—分类汇总表'!$A$1:$O$21</definedName>
    <definedName name="_xlnm._FilterDatabase" localSheetId="16" hidden="1">'存货-原材料—分类明细表'!$A$1:$R$20</definedName>
    <definedName name="_xlnm._FilterDatabase" localSheetId="58" hidden="1">电子设备!$A$1:$P$75</definedName>
    <definedName name="_xlnm._FilterDatabase" localSheetId="52" hidden="1">房屋建筑物!$A$1:$X$67</definedName>
    <definedName name="_xlnm._FilterDatabase" localSheetId="90" hidden="1">其他应付!$A$4:$A$18</definedName>
    <definedName name="_xlnm._FilterDatabase" localSheetId="13" hidden="1">其他应收款!$A$1:$R$25</definedName>
    <definedName name="_xlnm._FilterDatabase" localSheetId="49" hidden="1">已出租的建筑物!$A$1:$AO$80</definedName>
    <definedName name="_xlnm._FilterDatabase" localSheetId="85" hidden="1">应付账款!$A$4:$A$19</definedName>
    <definedName name="_xlnm._FilterDatabase" localSheetId="10" hidden="1">应收账款!$A$4:$S$21</definedName>
    <definedName name="_xlnm._FilterDatabase" localSheetId="12" hidden="1">预付账款!$A$1:$S$21</definedName>
    <definedName name="_xlnm._FilterDatabase" localSheetId="86" hidden="1">预收账款!$A$4:$H$21</definedName>
    <definedName name="_xlnm._FilterDatabase" localSheetId="27" hidden="1">在用周转材料!$A$1:$O$25</definedName>
    <definedName name="_xlnm._FilterDatabase" localSheetId="41" hidden="1">长期应收款!$A$4:$J$21</definedName>
    <definedName name="a">#REF!</definedName>
    <definedName name="aa">#REF!</definedName>
    <definedName name="as">#REF!</definedName>
    <definedName name="B.dbf" localSheetId="55">#REF!</definedName>
    <definedName name="B.dbf">#REF!</definedName>
    <definedName name="bb">[1]说明!$C$31</definedName>
    <definedName name="BS">#REF!</definedName>
    <definedName name="BSCS">#REF!</definedName>
    <definedName name="BSCSP2">#REF!</definedName>
    <definedName name="_BSP2">#REF!</definedName>
    <definedName name="c1.dbf">#REF!</definedName>
    <definedName name="Database" localSheetId="55" hidden="1">#REF!</definedName>
    <definedName name="Database" hidden="1">#REF!</definedName>
    <definedName name="DCF打印">#REF!</definedName>
    <definedName name="hh">[1]收入!$A$15</definedName>
    <definedName name="hjp">[1]收入!$A$15</definedName>
    <definedName name="IS">#REF!</definedName>
    <definedName name="ISCS">#REF!</definedName>
    <definedName name="ISCSP">#REF!</definedName>
    <definedName name="ISP">#REF!</definedName>
    <definedName name="nixin">#REF!</definedName>
    <definedName name="NXform">#REF!</definedName>
    <definedName name="_xlnm.Print_Area" localSheetId="33">' 其他流动资产'!$A$1:$J$23</definedName>
    <definedName name="_xlnm.Print_Area" localSheetId="20">'包装物（库存物资）'!$A$1:$O$23</definedName>
    <definedName name="_xlnm.Print_Area" localSheetId="17">'材料采购（在途物资）'!$A$1:$M$23</definedName>
    <definedName name="_xlnm.Print_Area" localSheetId="21">'产成品（库存商品）—分类汇总表'!$A$1:$N$23</definedName>
    <definedName name="_xlnm.Print_Area" localSheetId="22">'产成品（库存商品、开发产品）明细表'!$A$1:$T$24</definedName>
    <definedName name="_xlnm.Print_Area" localSheetId="23">产成品—销售平均单价、成本!$A$1:$T$36</definedName>
    <definedName name="_xlnm.Print_Area" localSheetId="57">车辆!$A$1:$Q$22</definedName>
    <definedName name="_xlnm.Print_Area" localSheetId="48">持有并准备转让土地使用权!$A$1:$M$22</definedName>
    <definedName name="_xlnm.Print_Area" localSheetId="40">持有至到期投资!$A$1:$J$23</definedName>
    <definedName name="_xlnm.Print_Area" localSheetId="15">'存货-原材料—分类汇总表'!$A$1:$M$23</definedName>
    <definedName name="_xlnm.Print_Area" localSheetId="16">'存货-原材料—分类明细表'!$A$1:$O$23</definedName>
    <definedName name="_xlnm.Print_Area" localSheetId="101">递延收益!$A$1:$H$23</definedName>
    <definedName name="_xlnm.Print_Area" localSheetId="102">递延所得税负债!$A$1:$F$23</definedName>
    <definedName name="_xlnm.Print_Area" localSheetId="78">递延所得税资产!$A$1:$H$23</definedName>
    <definedName name="_xlnm.Print_Area" localSheetId="58">电子设备!$A$1:$P$22</definedName>
    <definedName name="_xlnm.Print_Area" localSheetId="81">短期借款!$A$1:$L$23</definedName>
    <definedName name="_xlnm.Print_Area" localSheetId="26">发出商品!$A$1:$O$23</definedName>
    <definedName name="_xlnm.Print_Area" localSheetId="52">房屋建筑物!$A$1:$U$21</definedName>
    <definedName name="_xlnm.Print_Area" localSheetId="53">构筑物!$A$1:$Q$21</definedName>
    <definedName name="_xlnm.Print_Area" localSheetId="5">股票!$A$1:$K$23</definedName>
    <definedName name="_xlnm.Print_Area" localSheetId="54">管道沟槽!$A$1:$S$23</definedName>
    <definedName name="_xlnm.Print_Area" localSheetId="56">机器设备!$A$1:$Q$123</definedName>
    <definedName name="_xlnm.Print_Area" localSheetId="82">交易性金融负债!$A$1:$K$23</definedName>
    <definedName name="_xlnm.Print_Area" localSheetId="55">井巷工程!$A$1:$AY$23</definedName>
    <definedName name="_xlnm.Print_Area" localSheetId="75">开发支出!$A$1:$H$23</definedName>
    <definedName name="_xlnm.Print_Area" localSheetId="36">'可供出售-股票'!$A$1:$L$23</definedName>
    <definedName name="_xlnm.Print_Area" localSheetId="38">'可供出售-其他'!$A$1:$K$23</definedName>
    <definedName name="_xlnm.Print_Area" localSheetId="37">'可供出售-债券'!$A$1:$L$23</definedName>
    <definedName name="_xlnm.Print_Area" localSheetId="103">其他非流动负债!$A$1:$G$24</definedName>
    <definedName name="_xlnm.Print_Area" localSheetId="79">其他非流动资产!$A$1:$I$23</definedName>
    <definedName name="_xlnm.Print_Area" localSheetId="93">其他流动负债!$A$1:$G$23</definedName>
    <definedName name="_xlnm.Print_Area" localSheetId="43">其他权益工具投资汇总表!$A$1:$F$23</definedName>
    <definedName name="_xlnm.Print_Area" localSheetId="59">其他设备!$A$1:$P$22</definedName>
    <definedName name="_xlnm.Print_Area" localSheetId="90">其他应付!$A$1:$G$23</definedName>
    <definedName name="_xlnm.Print_Area" localSheetId="13">其他应收款!$A$1:$R$23</definedName>
    <definedName name="_xlnm.Print_Area" localSheetId="76">商誉!$A$1:$I$23</definedName>
    <definedName name="_xlnm.Print_Area" localSheetId="65">生产性生物资产—畜牧养殖业!$A$1:$K$23</definedName>
    <definedName name="_xlnm.Print_Area" localSheetId="66">生产性生物资产—林业!$A$1:$L$23</definedName>
    <definedName name="_xlnm.Print_Area" localSheetId="67">生产性生物资产—水产业!$A$1:$I$23</definedName>
    <definedName name="_xlnm.Print_Area" localSheetId="64">生产性生物资产—种植业!$A$1:$J$23</definedName>
    <definedName name="_xlnm.Print_Area" localSheetId="69">使用权资产汇总表!$A$1:$F$24</definedName>
    <definedName name="_xlnm.Print_Area" localSheetId="29">受托代销!$A$1:$N$26</definedName>
    <definedName name="_xlnm.Print_Area" localSheetId="28">委托代销!$A$1:$N$23</definedName>
    <definedName name="_xlnm.Print_Area" localSheetId="25">委托加工物资!$A$1:$N$23</definedName>
    <definedName name="_xlnm.Print_Area" localSheetId="71">无形资产汇总!$A$1:$G$22</definedName>
    <definedName name="_xlnm.Print_Area" localSheetId="74">无形资产—其他无形!$A$1:$L$23</definedName>
    <definedName name="_xlnm.Print_Area" localSheetId="72">无形资产—土地使用权!$A$1:$O$23</definedName>
    <definedName name="_xlnm.Print_Area" localSheetId="73">无形资产—资源开采权!$A$1:$M$23</definedName>
    <definedName name="_xlnm.Print_Area" localSheetId="0">现金!$A$1:$I$22</definedName>
    <definedName name="_xlnm.Print_Area" localSheetId="32">一年内到期的非流动资产!$A$1:$G$23</definedName>
    <definedName name="_xlnm.Print_Area" localSheetId="92">一年内长期负债!$A$1:$H$23</definedName>
    <definedName name="_xlnm.Print_Area" localSheetId="49">已出租的建筑物!$A$1:$AA$33</definedName>
    <definedName name="_xlnm.Print_Area" localSheetId="50">已出租土地使用权!$A$1:$N$23</definedName>
    <definedName name="_xlnm.Print_Area" localSheetId="2">银行!$A$1:$J$22</definedName>
    <definedName name="_xlnm.Print_Area" localSheetId="84">应付票据!$A$1:$H$23</definedName>
    <definedName name="_xlnm.Print_Area" localSheetId="96">应付债券!$A$1:$K$23</definedName>
    <definedName name="_xlnm.Print_Area" localSheetId="85">应付账款!$A$1:$H$23</definedName>
    <definedName name="_xlnm.Print_Area" localSheetId="88">应付职工薪酬!$A$1:$F$23</definedName>
    <definedName name="_xlnm.Print_Area" localSheetId="11">应收款项融资!$A$1:$W$23</definedName>
    <definedName name="_xlnm.Print_Area" localSheetId="10">应收账款!$A$1:$S$23</definedName>
    <definedName name="_xlnm.Print_Area" localSheetId="68">油气资产!$A$1:$I$23</definedName>
    <definedName name="_xlnm.Print_Area" localSheetId="12">预付账款!$A$1:$S$23</definedName>
    <definedName name="_xlnm.Print_Area" localSheetId="100">预计负债!$A$1:$H$23</definedName>
    <definedName name="_xlnm.Print_Area" localSheetId="86">预收账款!$A$1:$H$23</definedName>
    <definedName name="_xlnm.Print_Area" localSheetId="24">'在产品（自制半成品、施工成本）'!$A$1:$U$23</definedName>
    <definedName name="_xlnm.Print_Area" localSheetId="60">在建汇总表!$A$1:$G$23</definedName>
    <definedName name="_xlnm.Print_Area" localSheetId="62">在建设备!$A$1:$O$23</definedName>
    <definedName name="_xlnm.Print_Area" localSheetId="61">在建土建!$A$1:$K$23</definedName>
    <definedName name="_xlnm.Print_Area" localSheetId="18">在库周转材料—分类汇总表!$A$1:$N$23</definedName>
    <definedName name="_xlnm.Print_Area" localSheetId="19">在库周转材料—明细表!$A$1:$N$23</definedName>
    <definedName name="_xlnm.Print_Area" localSheetId="27">在用周转材料!$A$1:$M$23</definedName>
    <definedName name="_xlnm.Print_Area" localSheetId="6">债券!$A$1:$L$25</definedName>
    <definedName name="_xlnm.Print_Area" localSheetId="77">长期待摊!$A$1:$J$23</definedName>
    <definedName name="_xlnm.Print_Area" localSheetId="42">长期股权投资!$A$1:$J$22</definedName>
    <definedName name="_xlnm.Print_Area" localSheetId="95">长期借款!$A$1:$L$23</definedName>
    <definedName name="_xlnm.Print_Area" localSheetId="98">长期应付款!$A$1:$J$23</definedName>
    <definedName name="_xlnm.Print_Area" localSheetId="41">长期应收款!$A$1:$J$23</definedName>
    <definedName name="_xlnm.Print_Area">#REF!</definedName>
    <definedName name="Print_Area_MI" localSheetId="55">#REF!</definedName>
    <definedName name="Print_Area_MI">#REF!</definedName>
    <definedName name="_xlnm.Print_Titles" localSheetId="33">' 其他流动资产'!$1:$4</definedName>
    <definedName name="_xlnm.Print_Titles" localSheetId="20">'包装物（库存物资）'!$1:$4</definedName>
    <definedName name="_xlnm.Print_Titles" localSheetId="17">'材料采购（在途物资）'!$1:$4</definedName>
    <definedName name="_xlnm.Print_Titles" localSheetId="21">'产成品（库存商品）—分类汇总表'!$1:$4</definedName>
    <definedName name="_xlnm.Print_Titles" localSheetId="22">'产成品（库存商品、开发产品）明细表'!$1:$4</definedName>
    <definedName name="_xlnm.Print_Titles" localSheetId="23">产成品—销售平均单价、成本!$1:$5</definedName>
    <definedName name="_xlnm.Print_Titles" localSheetId="57">车辆!$1:$5</definedName>
    <definedName name="_xlnm.Print_Titles" localSheetId="15">'存货-原材料—分类汇总表'!$1:$4</definedName>
    <definedName name="_xlnm.Print_Titles" localSheetId="16">'存货-原材料—分类明细表'!$1:$4</definedName>
    <definedName name="_xlnm.Print_Titles" localSheetId="58">电子设备!$1:$5</definedName>
    <definedName name="_xlnm.Print_Titles" localSheetId="26">发出商品!$1:$4</definedName>
    <definedName name="_xlnm.Print_Titles" localSheetId="52">房屋建筑物!$1:$5</definedName>
    <definedName name="_xlnm.Print_Titles" localSheetId="53">构筑物!$1:$5</definedName>
    <definedName name="_xlnm.Print_Titles" localSheetId="54">管道沟槽!$1:$5</definedName>
    <definedName name="_xlnm.Print_Titles" localSheetId="56">机器设备!$1:$5</definedName>
    <definedName name="_xlnm.Print_Titles" localSheetId="55">井巷工程!$1:$7</definedName>
    <definedName name="_xlnm.Print_Titles" localSheetId="1">流动资产汇总!$1:$4</definedName>
    <definedName name="_xlnm.Print_Titles" localSheetId="59">其他设备!$1:$5</definedName>
    <definedName name="_xlnm.Print_Titles" localSheetId="90">其他应付!$1:$4</definedName>
    <definedName name="_xlnm.Print_Titles" localSheetId="13">其他应收款!$1:$4</definedName>
    <definedName name="_xlnm.Print_Titles" localSheetId="29">受托代销!$1:$4</definedName>
    <definedName name="_xlnm.Print_Titles" localSheetId="28">委托代销!$1:$4</definedName>
    <definedName name="_xlnm.Print_Titles" localSheetId="25">委托加工物资!$1:$4</definedName>
    <definedName name="_xlnm.Print_Titles" localSheetId="0">现金!$1:$4</definedName>
    <definedName name="_xlnm.Print_Titles" localSheetId="92">一年内长期负债!$1:$4</definedName>
    <definedName name="_xlnm.Print_Titles" localSheetId="49">已出租的建筑物!$1:$5</definedName>
    <definedName name="_xlnm.Print_Titles" localSheetId="2">银行!$1:$4</definedName>
    <definedName name="_xlnm.Print_Titles" localSheetId="85">应付账款!$1:$4</definedName>
    <definedName name="_xlnm.Print_Titles" localSheetId="9">应收票据!$1:$4</definedName>
    <definedName name="_xlnm.Print_Titles" localSheetId="10">应收账款!$1:$4</definedName>
    <definedName name="_xlnm.Print_Titles" localSheetId="12">预付账款!$1:$4</definedName>
    <definedName name="_xlnm.Print_Titles" localSheetId="86">预收账款!$1:$4</definedName>
    <definedName name="_xlnm.Print_Titles" localSheetId="24">'在产品（自制半成品、施工成本）'!$1:$4</definedName>
    <definedName name="_xlnm.Print_Titles" localSheetId="62">在建设备!$1:$5</definedName>
    <definedName name="_xlnm.Print_Titles" localSheetId="61">在建土建!$1:$4</definedName>
    <definedName name="_xlnm.Print_Titles" localSheetId="18">在库周转材料—分类汇总表!$1:$4</definedName>
    <definedName name="_xlnm.Print_Titles" localSheetId="19">在库周转材料—明细表!$1:$4</definedName>
    <definedName name="_xlnm.Print_Titles" localSheetId="27">在用周转材料!$1:$4</definedName>
    <definedName name="_xlnm.Print_Titles" localSheetId="41">长期应收款!$1:$4</definedName>
    <definedName name="sheet1">#REF!</definedName>
    <definedName name="Sheet10">#REF!</definedName>
    <definedName name="Sheet11">#REF!</definedName>
    <definedName name="Sheet12">#REF!</definedName>
    <definedName name="sheet2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et8">#REF!</definedName>
    <definedName name="Sheet9">#REF!</definedName>
    <definedName name="ss">[1]收入!$A$15</definedName>
    <definedName name="UFPrn20010103130336">#REF!</definedName>
    <definedName name="UFPrn20010712083924">#REF!</definedName>
    <definedName name="UFPrn20020224093130">#REF!</definedName>
    <definedName name="UFPrn20020224094757">#REF!</definedName>
    <definedName name="UFPrn20020224101302">#REF!</definedName>
    <definedName name="UFPrn20020224101600">#REF!</definedName>
    <definedName name="UFPrn20020228143318">#REF!</definedName>
    <definedName name="UFPrn20020303094007">#REF!</definedName>
    <definedName name="UFPrn20020722091916">#REF!</definedName>
    <definedName name="UFPrn20030325101713">#REF!</definedName>
    <definedName name="UFPrn20030325101807">#REF!</definedName>
    <definedName name="UFPrn20030325162043">#REF!</definedName>
    <definedName name="UFPrn20030325162134">#REF!</definedName>
    <definedName name="UFPrn20030326082456">#REF!</definedName>
    <definedName name="UFPrn20030326082544">#REF!</definedName>
    <definedName name="UFPrn20030326095547">#REF!</definedName>
    <definedName name="UFPrn20030326095637">#REF!</definedName>
    <definedName name="UFPrn20030414090706">#REF!</definedName>
    <definedName name="UFPrn20030414112350">#REF!</definedName>
    <definedName name="UFPrn20030414112438">#REF!</definedName>
    <definedName name="UFPrn20030414112534">#REF!</definedName>
    <definedName name="UFPrn20030414112618">#REF!</definedName>
    <definedName name="UFPrn20030414152550">#REF!</definedName>
    <definedName name="UFPrn20030414152627">#REF!</definedName>
    <definedName name="UFPrn20030414152710">#REF!</definedName>
    <definedName name="UFPrn20030414152739">#REF!</definedName>
    <definedName name="UFPrn20030414153938">#REF!</definedName>
    <definedName name="UFPrn20030414154020">#REF!</definedName>
    <definedName name="UFPrn20030414154512">#REF!</definedName>
    <definedName name="UFPrn20030414154707">#REF!</definedName>
    <definedName name="UFPrn20030414154752">#REF!</definedName>
    <definedName name="UFPrn20030414154817">#REF!</definedName>
    <definedName name="UFPrn20030503100616">#REF!</definedName>
    <definedName name="UFPrn20030520163842">#REF!</definedName>
    <definedName name="UFPrn20040207171913">#REF!</definedName>
    <definedName name="UFPrn20040720112525">#REF!</definedName>
    <definedName name="UFPrn20050224132508">#REF!</definedName>
    <definedName name="UFPrn20051012104000">#REF!</definedName>
    <definedName name="UFPrn20060112133958">#REF!</definedName>
    <definedName name="UFPrn20060706110044" localSheetId="55">#REF!</definedName>
    <definedName name="UFPrn20060706110044">#REF!</definedName>
    <definedName name="UFPrn20060712112342" localSheetId="55">#REF!</definedName>
    <definedName name="UFPrn20060712112342">#REF!</definedName>
    <definedName name="Wedge">#REF!</definedName>
    <definedName name="Work_Program_By_Area_List">#REF!</definedName>
    <definedName name="保税区">#REF!</definedName>
    <definedName name="备___注">#REF!</definedName>
    <definedName name="编号">'[2]6月'!$A$5:$G$73</definedName>
    <definedName name="产成品">#REF!</definedName>
    <definedName name="存货合计">#REF!</definedName>
    <definedName name="存货明细">#REF!</definedName>
    <definedName name="单位名称">[3]wfrdw!$A$2:$A$33</definedName>
    <definedName name="电子">[4]电子!$B$7:$Q$1484</definedName>
    <definedName name="分录A">#REF!</definedName>
    <definedName name="分录F">#REF!</definedName>
    <definedName name="分录G">#REF!</definedName>
    <definedName name="固定资产及累计折旧明细帐" localSheetId="55">#REF!</definedName>
    <definedName name="固定资产及累计折旧明细帐">#REF!</definedName>
    <definedName name="固定资产价值结构分析表" localSheetId="55">#REF!</definedName>
    <definedName name="固定资产价值结构分析表">#REF!</definedName>
    <definedName name="固定资产清单" localSheetId="55">[5]初始设定!$A$1:$Q$170</definedName>
    <definedName name="固定资产清单">[6]初始设定!$A$1:$Q$170</definedName>
    <definedName name="合___计">#REF!</definedName>
    <definedName name="汇率">#REF!</definedName>
    <definedName name="利润日期">[7]利润分析!$C$5,[7]利润分析!$E$5</definedName>
    <definedName name="商标采购.dbf" localSheetId="55">#REF!</definedName>
    <definedName name="商标采购.dbf">#REF!</definedName>
    <definedName name="设备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索引号">#REF!</definedName>
    <definedName name="未审合计">#REF!</definedName>
    <definedName name="未审数">#REF!</definedName>
    <definedName name="无形资产余额明细.dbf">#REF!</definedName>
    <definedName name="账龄分析表" localSheetId="55">#REF!</definedName>
    <definedName name="账龄分析表">#REF!</definedName>
    <definedName name="账面">#REF!</definedName>
    <definedName name="折旧">'[8]6月'!$A$5:$G$74</definedName>
    <definedName name="资产负债预测表">#REF!</definedName>
    <definedName name="资产日期">[7]资产负债分析!$C$5,[7]资产负债分析!$F$5</definedName>
    <definedName name="전" localSheetId="22">#REF!</definedName>
    <definedName name="전" localSheetId="55">#REF!</definedName>
    <definedName name="전">#REF!</definedName>
    <definedName name="주택사업본부" localSheetId="22">#REF!</definedName>
    <definedName name="주택사업본부" localSheetId="55">#REF!</definedName>
    <definedName name="주택사업본부">#REF!</definedName>
    <definedName name="철구사업본부" localSheetId="22">#REF!</definedName>
    <definedName name="철구사업본부" localSheetId="55">#REF!</definedName>
    <definedName name="철구사업본부">#REF!</definedName>
  </definedNames>
  <calcPr calcId="144525"/>
</workbook>
</file>

<file path=xl/comments1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C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完整账号</t>
        </r>
      </text>
    </comment>
  </commentList>
</comments>
</file>

<file path=xl/comments10.xml><?xml version="1.0" encoding="utf-8"?>
<comments xmlns="http://schemas.openxmlformats.org/spreadsheetml/2006/main">
  <authors>
    <author>微软用户</author>
    <author>张芳向 Netboy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C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包括关联公司和职工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评估基准日余额的初始发生时间，xxxx年xx月</t>
        </r>
      </text>
    </comment>
    <comment ref="F4" authorId="0">
      <text>
        <r>
          <rPr>
            <sz val="9"/>
            <rFont val="宋体"/>
            <charset val="134"/>
          </rPr>
          <t>ZXDH</t>
        </r>
        <r>
          <rPr>
            <b/>
            <sz val="9"/>
            <rFont val="宋体"/>
            <charset val="134"/>
          </rPr>
          <t>:</t>
        </r>
        <r>
          <rPr>
            <sz val="9"/>
            <rFont val="宋体"/>
            <charset val="134"/>
          </rPr>
          <t xml:space="preserve">
按照发生时间加一个月</t>
        </r>
      </text>
    </comment>
    <comment ref="T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U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11.xml><?xml version="1.0" encoding="utf-8"?>
<comments xmlns="http://schemas.openxmlformats.org/spreadsheetml/2006/main">
  <authors>
    <author>微软用户</author>
    <author>张芳向 Netboy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M4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评估基准日至之前最后一次出库日期的月数</t>
        </r>
      </text>
    </comment>
    <comment ref="S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T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12.xml><?xml version="1.0" encoding="utf-8"?>
<comments xmlns="http://schemas.openxmlformats.org/spreadsheetml/2006/main">
  <authors>
    <author>Windows 用户</author>
    <author>张芳向 Netboy</author>
  </authors>
  <commentList>
    <comment ref="E4" authorId="0">
      <text>
        <r>
          <rPr>
            <b/>
            <sz val="9"/>
            <rFont val="Tahoma"/>
            <charset val="134"/>
          </rPr>
          <t>ZXDH: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评估基准日余额的初始发生时间，</t>
        </r>
        <r>
          <rPr>
            <sz val="9"/>
            <rFont val="Tahoma"/>
            <charset val="134"/>
          </rPr>
          <t>xxxx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xx</t>
        </r>
        <r>
          <rPr>
            <sz val="9"/>
            <rFont val="宋体"/>
            <charset val="134"/>
          </rPr>
          <t>月</t>
        </r>
      </text>
    </comment>
    <comment ref="P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Q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13.xml><?xml version="1.0" encoding="utf-8"?>
<comments xmlns="http://schemas.openxmlformats.org/spreadsheetml/2006/main">
  <authors>
    <author>微软用户</author>
  </authors>
  <commentList>
    <comment ref="D4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微软用户</author>
    <author>张芳向 Netboy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R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S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15.xml><?xml version="1.0" encoding="utf-8"?>
<comments xmlns="http://schemas.openxmlformats.org/spreadsheetml/2006/main">
  <authors>
    <author>Windows 用户</author>
    <author>微软用户</author>
    <author>张芳向 Netboy</author>
  </authors>
  <commentList>
    <comment ref="D4" authorId="0">
      <text>
        <r>
          <rPr>
            <b/>
            <sz val="9"/>
            <rFont val="Tahoma"/>
            <charset val="134"/>
          </rPr>
          <t xml:space="preserve">Windows </t>
        </r>
        <r>
          <rPr>
            <b/>
            <sz val="9"/>
            <rFont val="宋体"/>
            <charset val="134"/>
          </rPr>
          <t>用户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xxxx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xx</t>
        </r>
        <r>
          <rPr>
            <sz val="9"/>
            <rFont val="宋体"/>
            <charset val="134"/>
          </rPr>
          <t>月</t>
        </r>
      </text>
    </comment>
    <comment ref="M4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评估基准日至之前最后一次出库日期的月数</t>
        </r>
      </text>
    </comment>
    <comment ref="R4" authorId="2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S4" authorId="2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16.xml><?xml version="1.0" encoding="utf-8"?>
<comments xmlns="http://schemas.openxmlformats.org/spreadsheetml/2006/main">
  <authors>
    <author>微软用户</author>
  </authors>
  <commentList>
    <comment ref="F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user</author>
    <author>微软用户</author>
    <author>王沙沙</author>
    <author>FtpDown</author>
    <author>张芳向 Netboy</author>
  </authors>
  <commentList>
    <comment ref="B4" authorId="0">
      <text>
        <r>
          <rPr>
            <b/>
            <sz val="9"/>
            <rFont val="Tahoma"/>
            <charset val="134"/>
          </rPr>
          <t>ZXDH: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注明：楼号及房号</t>
        </r>
      </text>
    </comment>
    <comment ref="H4" authorId="0">
      <text>
        <r>
          <rPr>
            <b/>
            <sz val="9"/>
            <rFont val="Tahoma"/>
            <charset val="134"/>
          </rPr>
          <t>user: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例如：东向西第</t>
        </r>
        <r>
          <rPr>
            <sz val="9"/>
            <rFont val="Tahoma"/>
            <charset val="134"/>
          </rPr>
          <t>4</t>
        </r>
        <r>
          <rPr>
            <sz val="9"/>
            <rFont val="宋体"/>
            <charset val="134"/>
          </rPr>
          <t>单元</t>
        </r>
      </text>
    </comment>
    <comment ref="J4" authorId="1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或者出版时间填写xxxx年xx月</t>
        </r>
      </text>
    </comment>
    <comment ref="S4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评估基准日至之前最后一次出库日期的月数</t>
        </r>
      </text>
    </comment>
    <comment ref="U4" authorId="2">
      <text>
        <r>
          <rPr>
            <sz val="9"/>
            <rFont val="宋体"/>
            <charset val="134"/>
          </rPr>
          <t>销售状态：正常、畅销、滞销</t>
        </r>
      </text>
    </comment>
    <comment ref="Y4" authorId="3">
      <text>
        <r>
          <rPr>
            <b/>
            <sz val="9"/>
            <rFont val="宋体"/>
            <charset val="134"/>
          </rPr>
          <t>FtpDown:</t>
        </r>
        <r>
          <rPr>
            <sz val="9"/>
            <rFont val="宋体"/>
            <charset val="134"/>
          </rPr>
          <t xml:space="preserve">
畅销、正常、积压、长期积压，图书出版超过5年、电子音像超过2年需单独标注</t>
        </r>
      </text>
    </comment>
    <comment ref="AB4" authorId="4">
      <text>
        <r>
          <rPr>
            <b/>
            <sz val="9"/>
            <rFont val="宋体"/>
            <charset val="134"/>
          </rPr>
          <t>张芳向 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AC4" authorId="4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18.xml><?xml version="1.0" encoding="utf-8"?>
<comments xmlns="http://schemas.openxmlformats.org/spreadsheetml/2006/main">
  <authors>
    <author>user</author>
    <author>微软用户</author>
    <author>张芳向 Netboy</author>
  </authors>
  <commentList>
    <comment ref="D4" authorId="0">
      <text>
        <r>
          <rPr>
            <b/>
            <sz val="9"/>
            <rFont val="Tahoma"/>
            <charset val="134"/>
          </rPr>
          <t>ZXDH: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商业建筑、写字楼、住宅、市政道路、小区道路、附注设施、绿化、其他</t>
        </r>
      </text>
    </comment>
    <comment ref="E4" authorId="1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S4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按照产品实际从初始投入至完工日期以月为单位计量</t>
        </r>
      </text>
    </comment>
    <comment ref="T4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按照产品实际从初始投入至评估基准日的月数</t>
        </r>
      </text>
    </comment>
    <comment ref="Z4" authorId="2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AA4" authorId="2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19.xml><?xml version="1.0" encoding="utf-8"?>
<comments xmlns="http://schemas.openxmlformats.org/spreadsheetml/2006/main">
  <authors>
    <author>微软用户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</commentList>
</comments>
</file>

<file path=xl/comments2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</commentList>
</comments>
</file>

<file path=xl/comments20.xml><?xml version="1.0" encoding="utf-8"?>
<comments xmlns="http://schemas.openxmlformats.org/spreadsheetml/2006/main">
  <authors>
    <author>微软用户</author>
    <author>张芳向 Netboy</author>
  </authors>
  <commentList>
    <comment ref="D4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填写全称</t>
        </r>
      </text>
    </comment>
    <comment ref="E4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xxxx年xx月xx日</t>
        </r>
      </text>
    </comment>
    <comment ref="F4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xxxx年xx月xx日</t>
        </r>
      </text>
    </comment>
    <comment ref="T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U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21.xml><?xml version="1.0" encoding="utf-8"?>
<comments xmlns="http://schemas.openxmlformats.org/spreadsheetml/2006/main">
  <authors>
    <author>微软用户</author>
    <author>张芳向 Netboy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  <comment ref="R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S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22.xml><?xml version="1.0" encoding="utf-8"?>
<comments xmlns="http://schemas.openxmlformats.org/spreadsheetml/2006/main">
  <authors>
    <author>微软用户</author>
    <author>张芳向 Netboy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E4" authorId="0">
      <text>
        <r>
          <rPr>
            <b/>
            <sz val="9"/>
            <rFont val="Tahoma"/>
            <charset val="134"/>
          </rPr>
          <t>ZXDH: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填写</t>
        </r>
        <r>
          <rPr>
            <sz val="9"/>
            <rFont val="Tahoma"/>
            <charset val="134"/>
          </rPr>
          <t>xxxx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xx</t>
        </r>
        <r>
          <rPr>
            <sz val="9"/>
            <rFont val="宋体"/>
            <charset val="134"/>
          </rPr>
          <t>月</t>
        </r>
        <r>
          <rPr>
            <sz val="9"/>
            <rFont val="Tahoma"/>
            <charset val="134"/>
          </rPr>
          <t>xx</t>
        </r>
        <r>
          <rPr>
            <sz val="9"/>
            <rFont val="宋体"/>
            <charset val="134"/>
          </rPr>
          <t>日</t>
        </r>
      </text>
    </comment>
    <comment ref="S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T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23.xml><?xml version="1.0" encoding="utf-8"?>
<comments xmlns="http://schemas.openxmlformats.org/spreadsheetml/2006/main">
  <authors>
    <author>微软用户</author>
    <author>张芳向 Netboy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E4" authorId="0">
      <text>
        <r>
          <rPr>
            <b/>
            <sz val="9"/>
            <rFont val="Tahoma"/>
            <charset val="134"/>
          </rPr>
          <t>ZXDH: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填写</t>
        </r>
        <r>
          <rPr>
            <sz val="9"/>
            <rFont val="Tahoma"/>
            <charset val="134"/>
          </rPr>
          <t>xxxx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xx</t>
        </r>
        <r>
          <rPr>
            <sz val="9"/>
            <rFont val="宋体"/>
            <charset val="134"/>
          </rPr>
          <t>月</t>
        </r>
        <r>
          <rPr>
            <sz val="9"/>
            <rFont val="Tahoma"/>
            <charset val="134"/>
          </rPr>
          <t>xx</t>
        </r>
        <r>
          <rPr>
            <sz val="9"/>
            <rFont val="宋体"/>
            <charset val="134"/>
          </rPr>
          <t>日</t>
        </r>
      </text>
    </comment>
    <comment ref="S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T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24.xml><?xml version="1.0" encoding="utf-8"?>
<comments xmlns="http://schemas.openxmlformats.org/spreadsheetml/2006/main">
  <authors>
    <author>微软用户</author>
  </authors>
  <commentList>
    <comment ref="D1" authorId="0">
      <text>
        <r>
          <rPr>
            <b/>
            <sz val="9"/>
            <rFont val="宋体"/>
            <charset val="134"/>
          </rPr>
          <t>微软用户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此表应根据科目内容补充申报表的项目内容</t>
        </r>
      </text>
    </commen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C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25.xml><?xml version="1.0" encoding="utf-8"?>
<comments xmlns="http://schemas.openxmlformats.org/spreadsheetml/2006/main">
  <authors>
    <author>微软用户</author>
    <author>Windows 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C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E4" authorId="1">
      <text>
        <r>
          <rPr>
            <b/>
            <sz val="9"/>
            <rFont val="Tahoma"/>
            <charset val="134"/>
          </rPr>
          <t>ZXDH: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按月计算</t>
        </r>
      </text>
    </comment>
  </commentList>
</comments>
</file>

<file path=xl/comments26.xml><?xml version="1.0" encoding="utf-8"?>
<comments xmlns="http://schemas.openxmlformats.org/spreadsheetml/2006/main">
  <authors>
    <author>微软用户</author>
  </authors>
  <commentLis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27.xml><?xml version="1.0" encoding="utf-8"?>
<comments xmlns="http://schemas.openxmlformats.org/spreadsheetml/2006/main">
  <authors>
    <author>微软用户</author>
  </authors>
  <commentLis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  <comment ref="F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28.xml><?xml version="1.0" encoding="utf-8"?>
<comments xmlns="http://schemas.openxmlformats.org/spreadsheetml/2006/main">
  <authors>
    <author>微软用户</author>
    <author>Windows 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  <comment ref="E4" authorId="1">
      <text>
        <r>
          <rPr>
            <b/>
            <sz val="9"/>
            <rFont val="Tahoma"/>
            <charset val="134"/>
          </rPr>
          <t>ZXDH:</t>
        </r>
        <r>
          <rPr>
            <sz val="9"/>
            <rFont val="Tahoma"/>
            <charset val="134"/>
          </rPr>
          <t xml:space="preserve">
xxxx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xx</t>
        </r>
        <r>
          <rPr>
            <sz val="9"/>
            <rFont val="宋体"/>
            <charset val="134"/>
          </rPr>
          <t>月</t>
        </r>
        <r>
          <rPr>
            <sz val="9"/>
            <rFont val="Tahoma"/>
            <charset val="134"/>
          </rPr>
          <t>xx</t>
        </r>
        <r>
          <rPr>
            <sz val="9"/>
            <rFont val="宋体"/>
            <charset val="134"/>
          </rPr>
          <t>日</t>
        </r>
      </text>
    </comment>
    <comment ref="F4" authorId="1">
      <text>
        <r>
          <rPr>
            <b/>
            <sz val="9"/>
            <rFont val="Tahoma"/>
            <charset val="134"/>
          </rPr>
          <t>ZXDH: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按月计算</t>
        </r>
      </text>
    </comment>
  </commentList>
</comments>
</file>

<file path=xl/comments29.xml><?xml version="1.0" encoding="utf-8"?>
<comments xmlns="http://schemas.openxmlformats.org/spreadsheetml/2006/main">
  <authors>
    <author>yzl</author>
    <author>user</author>
  </authors>
  <commentList>
    <comment ref="B4" authorId="0">
      <text>
        <r>
          <rPr>
            <sz val="9"/>
            <rFont val="宋体"/>
            <charset val="134"/>
          </rPr>
          <t>ZXDH:
请写单位全称</t>
        </r>
      </text>
    </comment>
    <comment ref="D4" authorId="1">
      <text>
        <r>
          <rPr>
            <sz val="9"/>
            <rFont val="宋体"/>
            <charset val="134"/>
          </rPr>
          <t>ZXDH:
按XXXX-XX-XX，日期格式填写。</t>
        </r>
      </text>
    </comment>
  </commentList>
</comments>
</file>

<file path=xl/comments3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30.xml><?xml version="1.0" encoding="utf-8"?>
<comments xmlns="http://schemas.openxmlformats.org/spreadsheetml/2006/main">
  <authors>
    <author>微软用户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31.xml><?xml version="1.0" encoding="utf-8"?>
<comments xmlns="http://schemas.openxmlformats.org/spreadsheetml/2006/main">
  <authors>
    <author>微软用户</author>
    <author>张芳向 Netboy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F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按照约定回款时间至评估基准日的月数再加一个月</t>
        </r>
      </text>
    </comment>
    <comment ref="M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N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32.xml><?xml version="1.0" encoding="utf-8"?>
<comments xmlns="http://schemas.openxmlformats.org/spreadsheetml/2006/main">
  <authors>
    <author>微软用户</author>
    <author>张芳向 Netboy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C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M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N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33.xml><?xml version="1.0" encoding="utf-8"?>
<comments xmlns="http://schemas.openxmlformats.org/spreadsheetml/2006/main">
  <authors>
    <author>user</author>
  </authors>
  <commentList>
    <comment ref="B4" authorId="0">
      <text>
        <r>
          <rPr>
            <sz val="9"/>
            <rFont val="宋体"/>
            <charset val="134"/>
          </rPr>
          <t>ZXDH:
填写全称</t>
        </r>
      </text>
    </comment>
    <comment ref="C4" authorId="0">
      <text>
        <r>
          <rPr>
            <sz val="9"/>
            <rFont val="宋体"/>
            <charset val="134"/>
          </rPr>
          <t>ZXDH:
指国家股、法人股、流通股等</t>
        </r>
      </text>
    </comment>
    <comment ref="E4" authorId="0">
      <text>
        <r>
          <rPr>
            <sz val="9"/>
            <rFont val="宋体"/>
            <charset val="134"/>
          </rPr>
          <t>ZXDH:
指购买日或以其他方式（如非货币性交易换入、以债权换入等）取得股权的协议转让日</t>
        </r>
      </text>
    </comment>
    <comment ref="F4" authorId="0">
      <text>
        <r>
          <rPr>
            <sz val="9"/>
            <rFont val="宋体"/>
            <charset val="134"/>
          </rPr>
          <t>ZXDH:
与股权证一致</t>
        </r>
      </text>
    </comment>
    <comment ref="G4" authorId="0">
      <text>
        <r>
          <rPr>
            <sz val="9"/>
            <rFont val="宋体"/>
            <charset val="134"/>
          </rPr>
          <t>ZXDH:
与股权证一致</t>
        </r>
      </text>
    </comment>
  </commentList>
</comments>
</file>

<file path=xl/comments34.xml><?xml version="1.0" encoding="utf-8"?>
<comments xmlns="http://schemas.openxmlformats.org/spreadsheetml/2006/main">
  <authors>
    <author>yzl</author>
  </authors>
  <commentList>
    <comment ref="B4" authorId="0">
      <text>
        <r>
          <rPr>
            <sz val="9"/>
            <rFont val="宋体"/>
            <charset val="134"/>
          </rPr>
          <t>ZXDH:
请写单位全称</t>
        </r>
      </text>
    </comment>
  </commentList>
</comments>
</file>

<file path=xl/comments35.xml><?xml version="1.0" encoding="utf-8"?>
<comments xmlns="http://schemas.openxmlformats.org/spreadsheetml/2006/main">
  <authors>
    <author>微软用户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</commentList>
</comments>
</file>

<file path=xl/comments36.xml><?xml version="1.0" encoding="utf-8"?>
<comments xmlns="http://schemas.openxmlformats.org/spreadsheetml/2006/main">
  <authors>
    <author>微软用户</author>
    <author>张芳向 Netboy</author>
  </authors>
  <commentList>
    <comment ref="O4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xxxx年xx月</t>
        </r>
      </text>
    </comment>
    <comment ref="Q4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体积、面积、长度</t>
        </r>
      </text>
    </comment>
    <comment ref="AD5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AE5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37.xml><?xml version="1.0" encoding="utf-8"?>
<comments xmlns="http://schemas.openxmlformats.org/spreadsheetml/2006/main">
  <authors>
    <author>微软用户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</commentList>
</comments>
</file>

<file path=xl/comments38.xml><?xml version="1.0" encoding="utf-8"?>
<comments xmlns="http://schemas.openxmlformats.org/spreadsheetml/2006/main">
  <authors>
    <author>Windows 用户</author>
    <author>微软用户</author>
    <author>wmqq</author>
    <author>张芳向 Netboy</author>
  </authors>
  <commentList>
    <comment ref="D4" authorId="0">
      <text>
        <r>
          <rPr>
            <b/>
            <sz val="9"/>
            <rFont val="Tahoma"/>
            <charset val="134"/>
          </rPr>
          <t>ZXDH: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详细地址</t>
        </r>
      </text>
    </comment>
    <comment ref="G4" authorId="1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T4" authorId="2">
      <text>
        <r>
          <rPr>
            <b/>
            <sz val="9"/>
            <rFont val="宋体"/>
            <charset val="134"/>
          </rPr>
          <t>wmqq:</t>
        </r>
        <r>
          <rPr>
            <sz val="9"/>
            <rFont val="宋体"/>
            <charset val="134"/>
          </rPr>
          <t xml:space="preserve">
管理部门+使用部门</t>
        </r>
      </text>
    </comment>
    <comment ref="W5" authorId="3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X5" authorId="3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39.xml><?xml version="1.0" encoding="utf-8"?>
<comments xmlns="http://schemas.openxmlformats.org/spreadsheetml/2006/main">
  <authors>
    <author>Windows 用户</author>
    <author>微软用户</author>
    <author>张芳向 Netboy</author>
  </authors>
  <commentList>
    <comment ref="C4" authorId="0">
      <text>
        <r>
          <rPr>
            <b/>
            <sz val="9"/>
            <rFont val="Tahoma"/>
            <charset val="134"/>
          </rPr>
          <t>ZXDH: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详细地址</t>
        </r>
      </text>
    </comment>
    <comment ref="E4" authorId="1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M4" authorId="1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体积、面积、长度</t>
        </r>
      </text>
    </comment>
    <comment ref="S5" authorId="2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T5" authorId="2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4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40.xml><?xml version="1.0" encoding="utf-8"?>
<comments xmlns="http://schemas.openxmlformats.org/spreadsheetml/2006/main">
  <authors>
    <author>微软用户</author>
    <author>张芳向 Netboy</author>
  </authors>
  <commentList>
    <comment ref="J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体积、面积、长度</t>
        </r>
      </text>
    </comment>
    <comment ref="K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W5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X5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41.xml><?xml version="1.0" encoding="utf-8"?>
<comments xmlns="http://schemas.openxmlformats.org/spreadsheetml/2006/main">
  <authors>
    <author>微软用户</author>
    <author>张芳向 Netboy</author>
  </authors>
  <commentList>
    <comment ref="G4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斜长即是井筒、巷道、硐室的底距地面的斜长（米）即该等项目服务于那个煤层。</t>
        </r>
      </text>
    </comment>
    <comment ref="AJ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AK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BB7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BC7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42.xml><?xml version="1.0" encoding="utf-8"?>
<comments xmlns="http://schemas.openxmlformats.org/spreadsheetml/2006/main">
  <authors>
    <author>微软用户</author>
    <author>liuli</author>
    <author>张芳向 Netboy</author>
    <author>作者</author>
  </authors>
  <commentList>
    <comment ref="E4" authorId="0">
      <text>
        <r>
          <rPr>
            <b/>
            <sz val="9"/>
            <rFont val="宋体"/>
            <charset val="134"/>
          </rPr>
          <t>ZXDH</t>
        </r>
        <r>
          <rPr>
            <sz val="9"/>
            <rFont val="宋体"/>
            <charset val="134"/>
          </rPr>
          <t xml:space="preserve">
填写全称</t>
        </r>
      </text>
    </comment>
    <comment ref="H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I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Q4" authorId="1">
      <text>
        <r>
          <rPr>
            <b/>
            <sz val="9"/>
            <rFont val="宋体"/>
            <charset val="134"/>
          </rPr>
          <t>liuli:</t>
        </r>
        <r>
          <rPr>
            <sz val="9"/>
            <rFont val="宋体"/>
            <charset val="134"/>
          </rPr>
          <t xml:space="preserve">
企业申报重量</t>
        </r>
      </text>
    </comment>
    <comment ref="N5" authorId="2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O5" authorId="2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  <comment ref="B6" authorId="3">
      <text>
        <r>
          <rPr>
            <b/>
            <sz val="9"/>
            <rFont val="宋体"/>
            <charset val="134"/>
          </rPr>
          <t>jhwang:</t>
        </r>
        <r>
          <rPr>
            <sz val="9"/>
            <rFont val="宋体"/>
            <charset val="134"/>
          </rPr>
          <t xml:space="preserve">
企业资产管理所使用的编号</t>
        </r>
      </text>
    </comment>
    <comment ref="D6" authorId="3">
      <text>
        <r>
          <rPr>
            <b/>
            <sz val="9"/>
            <rFont val="宋体"/>
            <charset val="134"/>
          </rPr>
          <t>jhwang:</t>
        </r>
        <r>
          <rPr>
            <sz val="9"/>
            <rFont val="宋体"/>
            <charset val="134"/>
          </rPr>
          <t xml:space="preserve">
按设备铭牌填写</t>
        </r>
      </text>
    </comment>
    <comment ref="E6" authorId="3">
      <text>
        <r>
          <rPr>
            <b/>
            <sz val="9"/>
            <rFont val="宋体"/>
            <charset val="134"/>
          </rPr>
          <t>jhwang:</t>
        </r>
        <r>
          <rPr>
            <sz val="9"/>
            <rFont val="宋体"/>
            <charset val="134"/>
          </rPr>
          <t xml:space="preserve">
按设备铭牌填写，不得以地名或经销商名称替代</t>
        </r>
      </text>
    </comment>
    <comment ref="G6" authorId="3">
      <text>
        <r>
          <rPr>
            <b/>
            <sz val="9"/>
            <rFont val="宋体"/>
            <charset val="134"/>
          </rPr>
          <t>jhwang:</t>
        </r>
        <r>
          <rPr>
            <sz val="9"/>
            <rFont val="宋体"/>
            <charset val="134"/>
          </rPr>
          <t xml:space="preserve">
台、件、套、个等</t>
        </r>
      </text>
    </comment>
    <comment ref="H6" authorId="3">
      <text>
        <r>
          <rPr>
            <b/>
            <sz val="9"/>
            <rFont val="宋体"/>
            <charset val="134"/>
          </rPr>
          <t>jhwang:</t>
        </r>
        <r>
          <rPr>
            <sz val="9"/>
            <rFont val="宋体"/>
            <charset val="134"/>
          </rPr>
          <t xml:space="preserve">
指购买设备日期，如为二手设备须填写原始购置日。日期填写形式，如：2016-12又如2016/12</t>
        </r>
      </text>
    </comment>
    <comment ref="I6" authorId="3">
      <text>
        <r>
          <rPr>
            <b/>
            <sz val="9"/>
            <rFont val="宋体"/>
            <charset val="134"/>
          </rPr>
          <t>jhwang:</t>
        </r>
        <r>
          <rPr>
            <sz val="9"/>
            <rFont val="宋体"/>
            <charset val="134"/>
          </rPr>
          <t xml:space="preserve">
设备投入使用的日期</t>
        </r>
      </text>
    </comment>
    <comment ref="C22" authorId="1">
      <text>
        <r>
          <rPr>
            <b/>
            <sz val="9"/>
            <rFont val="宋体"/>
            <charset val="134"/>
          </rPr>
          <t>liuli:</t>
        </r>
        <r>
          <rPr>
            <sz val="9"/>
            <rFont val="宋体"/>
            <charset val="134"/>
          </rPr>
          <t xml:space="preserve">
电子秤</t>
        </r>
      </text>
    </comment>
    <comment ref="C108" authorId="1">
      <text>
        <r>
          <rPr>
            <b/>
            <sz val="9"/>
            <rFont val="宋体"/>
            <charset val="134"/>
          </rPr>
          <t>liuli:</t>
        </r>
        <r>
          <rPr>
            <sz val="9"/>
            <rFont val="宋体"/>
            <charset val="134"/>
          </rPr>
          <t xml:space="preserve">
石灰石输送</t>
        </r>
      </text>
    </comment>
  </commentList>
</comments>
</file>

<file path=xl/comments43.xml><?xml version="1.0" encoding="utf-8"?>
<comments xmlns="http://schemas.openxmlformats.org/spreadsheetml/2006/main">
  <authors>
    <author>微软用户</author>
    <author>张芳向 Netboy</author>
  </authors>
  <commentLis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H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I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V5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W5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44.xml><?xml version="1.0" encoding="utf-8"?>
<comments xmlns="http://schemas.openxmlformats.org/spreadsheetml/2006/main">
  <authors>
    <author>微软用户</author>
    <author>张芳向 Netboy</author>
  </authors>
  <commentLis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H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I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T5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U5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45.xml><?xml version="1.0" encoding="utf-8"?>
<comments xmlns="http://schemas.openxmlformats.org/spreadsheetml/2006/main">
  <authors>
    <author>微软用户</author>
  </authors>
  <commentLis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H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  <comment ref="I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46.xml><?xml version="1.0" encoding="utf-8"?>
<comments xmlns="http://schemas.openxmlformats.org/spreadsheetml/2006/main">
  <authors>
    <author>微软用户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实际开工日期，xxxx年xx月xx日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按照工程施工合同或者可研报告、初设报告的时间；xxxx年xx月xx日</t>
        </r>
      </text>
    </comment>
    <comment ref="F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按照工程进度表由工程监理人员确定的进度填写</t>
        </r>
      </text>
    </comment>
    <comment ref="G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账面实际付款占工程全部价款的比例。</t>
        </r>
      </text>
    </comment>
  </commentList>
</comments>
</file>

<file path=xl/comments47.xml><?xml version="1.0" encoding="utf-8"?>
<comments xmlns="http://schemas.openxmlformats.org/spreadsheetml/2006/main">
  <authors>
    <author>微软用户</author>
  </authors>
  <commentList>
    <comment ref="C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实际开工日期，xxxx年xx月xx日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按照工程施工合同或者可研报告、初设报告的时间；xxxx年xx月xx日</t>
        </r>
      </text>
    </comment>
  </commentList>
</comments>
</file>

<file path=xl/comments48.xml><?xml version="1.0" encoding="utf-8"?>
<comments xmlns="http://schemas.openxmlformats.org/spreadsheetml/2006/main">
  <authors>
    <author>微软用户</author>
    <author>张芳向 Netboy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F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L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M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49.xml><?xml version="1.0" encoding="utf-8"?>
<comments xmlns="http://schemas.openxmlformats.org/spreadsheetml/2006/main">
  <authors>
    <author>微软用户</author>
    <author>张芳向 Netboy</author>
  </authors>
  <commentList>
    <comment ref="G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M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N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5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50.xml><?xml version="1.0" encoding="utf-8"?>
<comments xmlns="http://schemas.openxmlformats.org/spreadsheetml/2006/main">
  <authors>
    <author>微软用户</author>
    <author>张芳向 Netboy</author>
  </authors>
  <commentList>
    <comment ref="H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N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O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51.xml><?xml version="1.0" encoding="utf-8"?>
<comments xmlns="http://schemas.openxmlformats.org/spreadsheetml/2006/main">
  <authors>
    <author>微软用户</author>
    <author>张芳向 Netboy</author>
  </authors>
  <commentLis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K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L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52.xml><?xml version="1.0" encoding="utf-8"?>
<comments xmlns="http://schemas.openxmlformats.org/spreadsheetml/2006/main">
  <authors>
    <author>微软用户</author>
  </authors>
  <commentLis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53.xml><?xml version="1.0" encoding="utf-8"?>
<comments xmlns="http://schemas.openxmlformats.org/spreadsheetml/2006/main">
  <authors>
    <author>ThinkPad</author>
  </authors>
  <commentList>
    <comment ref="J6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日期从租赁开始****年**月**日，到****年**月**日。</t>
        </r>
      </text>
    </comment>
    <comment ref="J7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日期从租赁开始****年**月**日，到****年**月**日。</t>
        </r>
      </text>
    </comment>
    <comment ref="J8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日期从租赁开始****年**月**日，到****年**月**日。</t>
        </r>
      </text>
    </comment>
    <comment ref="J9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日期从租赁开始****年**月**日，到****年**月**日。</t>
        </r>
      </text>
    </comment>
    <comment ref="J10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日期从租赁开始****年**月**日，到****年**月**日。</t>
        </r>
      </text>
    </comment>
    <comment ref="J11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日期从租赁开始****年**月**日，到****年**月**日。</t>
        </r>
      </text>
    </comment>
    <comment ref="J12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日期从租赁开始****年**月**日，到****年**月**日。</t>
        </r>
      </text>
    </comment>
    <comment ref="J13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日期从租赁开始****年**月**日，到****年**月**日。</t>
        </r>
      </text>
    </comment>
    <comment ref="J14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日期从租赁开始****年**月**日，到****年**月**日。</t>
        </r>
      </text>
    </comment>
    <comment ref="J15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日期从租赁开始****年**月**日，到****年**月**日。</t>
        </r>
      </text>
    </comment>
  </commentList>
</comments>
</file>

<file path=xl/comments54.xml><?xml version="1.0" encoding="utf-8"?>
<comments xmlns="http://schemas.openxmlformats.org/spreadsheetml/2006/main">
  <authors>
    <author>微软用户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</commentList>
</comments>
</file>

<file path=xl/comments55.xml><?xml version="1.0" encoding="utf-8"?>
<comments xmlns="http://schemas.openxmlformats.org/spreadsheetml/2006/main">
  <authors>
    <author>微软用户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</commentList>
</comments>
</file>

<file path=xl/comments56.xml><?xml version="1.0" encoding="utf-8"?>
<comments xmlns="http://schemas.openxmlformats.org/spreadsheetml/2006/main">
  <authors>
    <author>Windows 用户</author>
    <author>微软用户</author>
  </authors>
  <commentList>
    <comment ref="C4" authorId="0">
      <text>
        <r>
          <rPr>
            <b/>
            <sz val="9"/>
            <rFont val="宋体"/>
            <charset val="134"/>
          </rPr>
          <t>ZXDH</t>
        </r>
        <r>
          <rPr>
            <sz val="1"/>
            <color indexed="0"/>
            <rFont val="宋体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主要配置</t>
        </r>
      </text>
    </comment>
    <comment ref="E4" authorId="1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I4" authorId="0">
      <text>
        <r>
          <rPr>
            <b/>
            <sz val="9"/>
            <rFont val="Tahoma"/>
            <charset val="134"/>
          </rPr>
          <t xml:space="preserve">Windows </t>
        </r>
        <r>
          <rPr>
            <b/>
            <sz val="9"/>
            <rFont val="宋体"/>
            <charset val="134"/>
          </rPr>
          <t>用户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软件不适用</t>
        </r>
      </text>
    </comment>
  </commentList>
</comments>
</file>

<file path=xl/comments57.xml><?xml version="1.0" encoding="utf-8"?>
<comments xmlns="http://schemas.openxmlformats.org/spreadsheetml/2006/main">
  <authors>
    <author>张芳向 Netboy</author>
  </authors>
  <commentList>
    <comment ref="J4" authorId="0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K4" authorId="0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58.xml><?xml version="1.0" encoding="utf-8"?>
<comments xmlns="http://schemas.openxmlformats.org/spreadsheetml/2006/main">
  <authors>
    <author>微软用户</author>
    <author>张芳向 Netboy</author>
  </authors>
  <commentLis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K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L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59.xml><?xml version="1.0" encoding="utf-8"?>
<comments xmlns="http://schemas.openxmlformats.org/spreadsheetml/2006/main">
  <authors>
    <author>微软用户</author>
    <author>张芳向 Netboy</author>
  </authors>
  <commentList>
    <comment ref="C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L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M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6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C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60.xml><?xml version="1.0" encoding="utf-8"?>
<comments xmlns="http://schemas.openxmlformats.org/spreadsheetml/2006/main">
  <authors>
    <author>微软用户</author>
    <author>张芳向 Netboy</author>
  </authors>
  <commentList>
    <comment ref="C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</t>
        </r>
      </text>
    </comment>
    <comment ref="K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L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61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C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62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63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C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  <comment ref="D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xxxx年xx月xx日</t>
        </r>
      </text>
    </comment>
  </commentList>
</comments>
</file>

<file path=xl/comments64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</commentList>
</comments>
</file>

<file path=xl/comments65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</commentList>
</comments>
</file>

<file path=xl/comments66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</commentList>
</comments>
</file>

<file path=xl/comments67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</commentList>
</comments>
</file>

<file path=xl/comments68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</commentList>
</comments>
</file>

<file path=xl/comments69.xml><?xml version="1.0" encoding="utf-8"?>
<comments xmlns="http://schemas.openxmlformats.org/spreadsheetml/2006/main">
  <authors>
    <author>微软用户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</commentList>
</comments>
</file>

<file path=xl/comments7.xml><?xml version="1.0" encoding="utf-8"?>
<comments xmlns="http://schemas.openxmlformats.org/spreadsheetml/2006/main">
  <authors>
    <author>微软用户</author>
    <author>张芳向 Netboy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评估基准日余额的初始发生时间，xxxx年xx月</t>
        </r>
      </text>
    </comment>
    <comment ref="F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按照发生时间加一个月</t>
        </r>
      </text>
    </comment>
    <comment ref="U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V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8.xml><?xml version="1.0" encoding="utf-8"?>
<comments xmlns="http://schemas.openxmlformats.org/spreadsheetml/2006/main">
  <authors>
    <author>微软用户</author>
    <author>张芳向 Netboy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评估基准日余额的初始发生时间，xxxx年xx月</t>
        </r>
      </text>
    </comment>
    <comment ref="F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按照发生时间加一个月</t>
        </r>
      </text>
    </comment>
    <comment ref="Y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Z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comments9.xml><?xml version="1.0" encoding="utf-8"?>
<comments xmlns="http://schemas.openxmlformats.org/spreadsheetml/2006/main">
  <authors>
    <author>微软用户</author>
    <author>张芳向 Netboy</author>
  </authors>
  <commentList>
    <comment ref="B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填写全称</t>
        </r>
      </text>
    </comment>
    <comment ref="E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评估基准日余额的初始发生时间，xxxx年xx月</t>
        </r>
      </text>
    </comment>
    <comment ref="F4" authorId="0">
      <text>
        <r>
          <rPr>
            <b/>
            <sz val="9"/>
            <rFont val="宋体"/>
            <charset val="134"/>
          </rPr>
          <t>ZXDH:</t>
        </r>
        <r>
          <rPr>
            <sz val="9"/>
            <rFont val="宋体"/>
            <charset val="134"/>
          </rPr>
          <t xml:space="preserve">
按照发生时间加一个月</t>
        </r>
      </text>
    </comment>
    <comment ref="U4" authorId="1">
      <text>
        <r>
          <rPr>
            <b/>
            <sz val="9"/>
            <rFont val="宋体"/>
            <charset val="134"/>
          </rPr>
          <t>Netboy:</t>
        </r>
        <r>
          <rPr>
            <sz val="9"/>
            <rFont val="宋体"/>
            <charset val="134"/>
          </rPr>
          <t xml:space="preserve">
填写毁损、盘亏、正常报废、款项不能收回等</t>
        </r>
      </text>
    </comment>
    <comment ref="V4" authorId="1">
      <text>
        <r>
          <rPr>
            <b/>
            <sz val="9"/>
            <rFont val="宋体"/>
            <charset val="134"/>
          </rPr>
          <t xml:space="preserve"> Netboy:</t>
        </r>
        <r>
          <rPr>
            <sz val="9"/>
            <rFont val="宋体"/>
            <charset val="134"/>
          </rPr>
          <t xml:space="preserve">
填写“符合申报条件的损失”或“预计损失”</t>
        </r>
      </text>
    </comment>
  </commentList>
</comments>
</file>

<file path=xl/sharedStrings.xml><?xml version="1.0" encoding="utf-8"?>
<sst xmlns="http://schemas.openxmlformats.org/spreadsheetml/2006/main" count="3126" uniqueCount="1361">
  <si>
    <r>
      <rPr>
        <b/>
        <sz val="18"/>
        <rFont val="宋体"/>
        <charset val="134"/>
      </rPr>
      <t>货币资金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现金评估明细表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</si>
  <si>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3-1-1</t>
    </r>
  </si>
  <si>
    <t>金额单位:人民币元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</si>
  <si>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</si>
  <si>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存放部门</t>
    </r>
    <r>
      <rPr>
        <b/>
        <sz val="10"/>
        <rFont val="Arial Narrow"/>
        <charset val="134"/>
      </rPr>
      <t>(</t>
    </r>
    <r>
      <rPr>
        <b/>
        <sz val="10"/>
        <rFont val="宋体"/>
        <charset val="134"/>
      </rPr>
      <t>单位</t>
    </r>
    <r>
      <rPr>
        <b/>
        <sz val="10"/>
        <rFont val="Arial Narrow"/>
        <charset val="134"/>
      </rPr>
      <t>)</t>
    </r>
  </si>
  <si>
    <r>
      <rPr>
        <b/>
        <sz val="10"/>
        <rFont val="宋体"/>
        <charset val="134"/>
      </rPr>
      <t>币种</t>
    </r>
  </si>
  <si>
    <t>外币账面金额</t>
  </si>
  <si>
    <r>
      <rPr>
        <b/>
        <sz val="10"/>
        <rFont val="宋体"/>
        <charset val="134"/>
      </rPr>
      <t>评估基准日汇率</t>
    </r>
  </si>
  <si>
    <t>账面价值</t>
  </si>
  <si>
    <r>
      <rPr>
        <b/>
        <sz val="10"/>
        <rFont val="宋体"/>
        <charset val="134"/>
      </rPr>
      <t>评估价值</t>
    </r>
  </si>
  <si>
    <r>
      <rPr>
        <b/>
        <sz val="10"/>
        <rFont val="宋体"/>
        <charset val="134"/>
      </rPr>
      <t>增值率</t>
    </r>
    <r>
      <rPr>
        <b/>
        <sz val="10"/>
        <rFont val="Arial Narrow"/>
        <charset val="134"/>
      </rPr>
      <t>%</t>
    </r>
  </si>
  <si>
    <r>
      <rPr>
        <b/>
        <sz val="10"/>
        <rFont val="宋体"/>
        <charset val="134"/>
      </rPr>
      <t>备注</t>
    </r>
  </si>
  <si>
    <r>
      <rPr>
        <b/>
        <sz val="10"/>
        <rFont val="宋体"/>
        <charset val="134"/>
      </rPr>
      <t>合</t>
    </r>
    <r>
      <rPr>
        <b/>
        <sz val="10"/>
        <rFont val="Arial Narrow"/>
        <charset val="134"/>
      </rPr>
      <t xml:space="preserve">    </t>
    </r>
    <r>
      <rPr>
        <b/>
        <sz val="10"/>
        <rFont val="宋体"/>
        <charset val="134"/>
      </rPr>
      <t>计</t>
    </r>
  </si>
  <si>
    <r>
      <rPr>
        <b/>
        <sz val="10"/>
        <rFont val="宋体"/>
        <charset val="134"/>
      </rPr>
      <t>北京卓信大华资产评估有限公司</t>
    </r>
  </si>
  <si>
    <r>
      <rPr>
        <b/>
        <sz val="18"/>
        <rFont val="Arial Narrow"/>
        <charset val="134"/>
      </rPr>
      <t xml:space="preserve">        </t>
    </r>
    <r>
      <rPr>
        <b/>
        <sz val="18"/>
        <rFont val="宋体"/>
        <charset val="134"/>
      </rPr>
      <t>流动资产评估汇总表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</si>
  <si>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</t>
    </r>
  </si>
  <si>
    <r>
      <rPr>
        <b/>
        <sz val="10"/>
        <rFont val="宋体"/>
        <charset val="134"/>
      </rPr>
      <t>编号</t>
    </r>
  </si>
  <si>
    <r>
      <rPr>
        <b/>
        <sz val="10"/>
        <rFont val="宋体"/>
        <charset val="134"/>
      </rPr>
      <t>科目名称</t>
    </r>
  </si>
  <si>
    <r>
      <rPr>
        <b/>
        <sz val="10"/>
        <rFont val="宋体"/>
        <charset val="134"/>
      </rPr>
      <t>增值额</t>
    </r>
  </si>
  <si>
    <r>
      <rPr>
        <b/>
        <sz val="10"/>
        <rFont val="宋体"/>
        <charset val="134"/>
      </rPr>
      <t>备</t>
    </r>
    <r>
      <rPr>
        <b/>
        <sz val="10"/>
        <rFont val="Arial Narrow"/>
        <charset val="134"/>
      </rPr>
      <t xml:space="preserve">   </t>
    </r>
    <r>
      <rPr>
        <b/>
        <sz val="10"/>
        <rFont val="宋体"/>
        <charset val="134"/>
      </rPr>
      <t>注</t>
    </r>
  </si>
  <si>
    <t>3-1</t>
  </si>
  <si>
    <r>
      <rPr>
        <sz val="10"/>
        <rFont val="宋体"/>
        <charset val="134"/>
      </rPr>
      <t>货币资金</t>
    </r>
  </si>
  <si>
    <t>3-2</t>
  </si>
  <si>
    <r>
      <rPr>
        <sz val="10"/>
        <rFont val="宋体"/>
        <charset val="134"/>
      </rPr>
      <t>交易性金融资产</t>
    </r>
  </si>
  <si>
    <t>3-3</t>
  </si>
  <si>
    <r>
      <rPr>
        <sz val="10"/>
        <rFont val="宋体"/>
        <charset val="134"/>
      </rPr>
      <t>衍生金融资产</t>
    </r>
  </si>
  <si>
    <t>3-4</t>
  </si>
  <si>
    <r>
      <rPr>
        <sz val="10"/>
        <rFont val="宋体"/>
        <charset val="134"/>
      </rPr>
      <t>应收票据</t>
    </r>
  </si>
  <si>
    <t>3-5</t>
  </si>
  <si>
    <t>应收账款</t>
  </si>
  <si>
    <t>3-6</t>
  </si>
  <si>
    <r>
      <rPr>
        <sz val="10"/>
        <rFont val="宋体"/>
        <charset val="134"/>
      </rPr>
      <t>应收款项融资</t>
    </r>
  </si>
  <si>
    <t>3-7</t>
  </si>
  <si>
    <t>预付账款</t>
  </si>
  <si>
    <t>3-8</t>
  </si>
  <si>
    <r>
      <rPr>
        <sz val="10"/>
        <rFont val="宋体"/>
        <charset val="134"/>
      </rPr>
      <t>其他应收款</t>
    </r>
  </si>
  <si>
    <t>3-9</t>
  </si>
  <si>
    <r>
      <rPr>
        <sz val="10"/>
        <rFont val="宋体"/>
        <charset val="134"/>
      </rPr>
      <t>存货</t>
    </r>
  </si>
  <si>
    <t>3-10</t>
  </si>
  <si>
    <r>
      <rPr>
        <sz val="10"/>
        <rFont val="宋体"/>
        <charset val="134"/>
      </rPr>
      <t>合同资产</t>
    </r>
  </si>
  <si>
    <t>3-11</t>
  </si>
  <si>
    <r>
      <rPr>
        <sz val="10"/>
        <rFont val="宋体"/>
        <charset val="134"/>
      </rPr>
      <t>持有待售资产</t>
    </r>
  </si>
  <si>
    <t>3-12</t>
  </si>
  <si>
    <r>
      <rPr>
        <sz val="10"/>
        <rFont val="宋体"/>
        <charset val="134"/>
      </rPr>
      <t>一年内到期的非流动资产</t>
    </r>
  </si>
  <si>
    <t>3-13</t>
  </si>
  <si>
    <r>
      <rPr>
        <sz val="10"/>
        <rFont val="宋体"/>
        <charset val="134"/>
      </rPr>
      <t>其他流动资产</t>
    </r>
  </si>
  <si>
    <r>
      <rPr>
        <b/>
        <sz val="10"/>
        <rFont val="宋体"/>
        <charset val="134"/>
      </rPr>
      <t>流动资产合计</t>
    </r>
  </si>
  <si>
    <r>
      <rPr>
        <b/>
        <sz val="18"/>
        <rFont val="Arial Narrow"/>
        <charset val="134"/>
      </rPr>
      <t xml:space="preserve">                  </t>
    </r>
    <r>
      <rPr>
        <b/>
        <sz val="18"/>
        <rFont val="宋体"/>
        <charset val="134"/>
      </rPr>
      <t>货币资金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银行存款评估明细表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</si>
  <si>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3-1-2</t>
    </r>
  </si>
  <si>
    <r>
      <rPr>
        <b/>
        <sz val="10"/>
        <rFont val="宋体"/>
        <charset val="134"/>
      </rPr>
      <t>开户银行</t>
    </r>
  </si>
  <si>
    <r>
      <rPr>
        <b/>
        <sz val="10"/>
        <rFont val="宋体"/>
        <charset val="134"/>
      </rPr>
      <t>账</t>
    </r>
    <r>
      <rPr>
        <b/>
        <sz val="10"/>
        <rFont val="Arial Narrow"/>
        <charset val="134"/>
      </rPr>
      <t xml:space="preserve">   </t>
    </r>
    <r>
      <rPr>
        <b/>
        <sz val="10"/>
        <rFont val="宋体"/>
        <charset val="134"/>
      </rPr>
      <t>号</t>
    </r>
  </si>
  <si>
    <r>
      <rPr>
        <b/>
        <sz val="18"/>
        <rFont val="Arial Narrow"/>
        <charset val="134"/>
      </rPr>
      <t xml:space="preserve">       </t>
    </r>
    <r>
      <rPr>
        <b/>
        <sz val="18"/>
        <rFont val="宋体"/>
        <charset val="134"/>
      </rPr>
      <t>货币资金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其他货币资金评估明细表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</si>
  <si>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3-1-3</t>
    </r>
  </si>
  <si>
    <t>序号</t>
  </si>
  <si>
    <t>名称及内容</t>
  </si>
  <si>
    <t>用  途</t>
  </si>
  <si>
    <t>币种</t>
  </si>
  <si>
    <t>评估基准日汇率</t>
  </si>
  <si>
    <t>评估价值</t>
  </si>
  <si>
    <t>增值率%</t>
  </si>
  <si>
    <t>备  注</t>
  </si>
  <si>
    <r>
      <rPr>
        <b/>
        <sz val="18"/>
        <rFont val="宋体"/>
        <charset val="134"/>
      </rPr>
      <t>交易性金融资产评估汇总表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</si>
  <si>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3-2</t>
    </r>
  </si>
  <si>
    <t>3-2-1</t>
  </si>
  <si>
    <r>
      <rPr>
        <sz val="10"/>
        <rFont val="宋体"/>
        <charset val="134"/>
      </rPr>
      <t>交易性金融资产</t>
    </r>
    <r>
      <rPr>
        <sz val="10"/>
        <rFont val="Arial Narrow"/>
        <charset val="134"/>
      </rPr>
      <t>--</t>
    </r>
    <r>
      <rPr>
        <sz val="10"/>
        <rFont val="宋体"/>
        <charset val="134"/>
      </rPr>
      <t>股票投资</t>
    </r>
  </si>
  <si>
    <t>3-2-2</t>
  </si>
  <si>
    <r>
      <rPr>
        <sz val="10"/>
        <rFont val="宋体"/>
        <charset val="134"/>
      </rPr>
      <t>交易性金融资产</t>
    </r>
    <r>
      <rPr>
        <sz val="10"/>
        <rFont val="Arial Narrow"/>
        <charset val="134"/>
      </rPr>
      <t>--</t>
    </r>
    <r>
      <rPr>
        <sz val="10"/>
        <rFont val="宋体"/>
        <charset val="134"/>
      </rPr>
      <t>债券投资</t>
    </r>
  </si>
  <si>
    <t>3-2-3</t>
  </si>
  <si>
    <r>
      <rPr>
        <sz val="10"/>
        <rFont val="宋体"/>
        <charset val="134"/>
      </rPr>
      <t>交易性金融资产</t>
    </r>
    <r>
      <rPr>
        <sz val="10"/>
        <rFont val="Arial Narrow"/>
        <charset val="134"/>
      </rPr>
      <t>--</t>
    </r>
    <r>
      <rPr>
        <sz val="10"/>
        <rFont val="宋体"/>
        <charset val="134"/>
      </rPr>
      <t>基金投资</t>
    </r>
  </si>
  <si>
    <r>
      <rPr>
        <b/>
        <sz val="10"/>
        <rFont val="宋体"/>
        <charset val="134"/>
      </rPr>
      <t>交易性金融资产合计</t>
    </r>
  </si>
  <si>
    <r>
      <rPr>
        <b/>
        <sz val="10"/>
        <rFont val="宋体"/>
        <charset val="134"/>
      </rPr>
      <t>减：交易性金融资产跌价准备</t>
    </r>
  </si>
  <si>
    <r>
      <rPr>
        <b/>
        <sz val="10"/>
        <rFont val="宋体"/>
        <charset val="134"/>
      </rPr>
      <t>交易性金融资产净额</t>
    </r>
  </si>
  <si>
    <r>
      <rPr>
        <b/>
        <sz val="18"/>
        <rFont val="Arial Narrow"/>
        <charset val="134"/>
      </rPr>
      <t xml:space="preserve">             </t>
    </r>
    <r>
      <rPr>
        <b/>
        <sz val="18"/>
        <rFont val="宋体"/>
        <charset val="134"/>
      </rPr>
      <t>交易性金融资产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股票投资评估明细表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</si>
  <si>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3-2-1</t>
    </r>
  </si>
  <si>
    <r>
      <rPr>
        <b/>
        <sz val="10"/>
        <rFont val="宋体"/>
        <charset val="134"/>
      </rPr>
      <t>被投资单位名称</t>
    </r>
  </si>
  <si>
    <r>
      <rPr>
        <b/>
        <sz val="10"/>
        <rFont val="宋体"/>
        <charset val="134"/>
      </rPr>
      <t>股票名称</t>
    </r>
  </si>
  <si>
    <r>
      <rPr>
        <b/>
        <sz val="10"/>
        <rFont val="宋体"/>
        <charset val="134"/>
      </rPr>
      <t>投资日期</t>
    </r>
  </si>
  <si>
    <r>
      <rPr>
        <b/>
        <sz val="10"/>
        <rFont val="宋体"/>
        <charset val="134"/>
      </rPr>
      <t>持股数量</t>
    </r>
  </si>
  <si>
    <r>
      <rPr>
        <b/>
        <sz val="10"/>
        <rFont val="宋体"/>
        <charset val="134"/>
      </rPr>
      <t>持股比例</t>
    </r>
  </si>
  <si>
    <r>
      <rPr>
        <b/>
        <sz val="10"/>
        <rFont val="宋体"/>
        <charset val="134"/>
      </rPr>
      <t>基准日收盘价</t>
    </r>
    <r>
      <rPr>
        <b/>
        <sz val="10"/>
        <rFont val="Arial Narrow"/>
        <charset val="134"/>
      </rPr>
      <t>/</t>
    </r>
    <r>
      <rPr>
        <b/>
        <sz val="10"/>
        <rFont val="宋体"/>
        <charset val="134"/>
      </rPr>
      <t>股</t>
    </r>
  </si>
  <si>
    <r>
      <rPr>
        <b/>
        <sz val="10"/>
        <rFont val="宋体"/>
        <charset val="134"/>
      </rPr>
      <t>交易性金融资产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股票合计</t>
    </r>
  </si>
  <si>
    <r>
      <rPr>
        <b/>
        <sz val="10"/>
        <rFont val="宋体"/>
        <charset val="134"/>
      </rPr>
      <t>减：跌价准备</t>
    </r>
  </si>
  <si>
    <r>
      <rPr>
        <b/>
        <sz val="10"/>
        <rFont val="宋体"/>
        <charset val="134"/>
      </rPr>
      <t>交易性金融资产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股票净额</t>
    </r>
  </si>
  <si>
    <r>
      <rPr>
        <b/>
        <sz val="18"/>
        <rFont val="宋体"/>
        <charset val="134"/>
      </rPr>
      <t>交易性金融资产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债券投资评估明细表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</si>
  <si>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3-2-2</t>
    </r>
  </si>
  <si>
    <r>
      <rPr>
        <b/>
        <sz val="10"/>
        <rFont val="宋体"/>
        <charset val="134"/>
      </rPr>
      <t>发行单位名称</t>
    </r>
  </si>
  <si>
    <r>
      <rPr>
        <b/>
        <sz val="10"/>
        <rFont val="宋体"/>
        <charset val="134"/>
      </rPr>
      <t>债券名称</t>
    </r>
  </si>
  <si>
    <r>
      <rPr>
        <b/>
        <sz val="10"/>
        <rFont val="宋体"/>
        <charset val="134"/>
      </rPr>
      <t>发行日期</t>
    </r>
  </si>
  <si>
    <r>
      <rPr>
        <b/>
        <sz val="10"/>
        <rFont val="宋体"/>
        <charset val="134"/>
      </rPr>
      <t>到期日期</t>
    </r>
  </si>
  <si>
    <r>
      <rPr>
        <b/>
        <sz val="10"/>
        <rFont val="宋体"/>
        <charset val="134"/>
      </rPr>
      <t>持有期限</t>
    </r>
  </si>
  <si>
    <r>
      <rPr>
        <b/>
        <sz val="10"/>
        <rFont val="宋体"/>
        <charset val="134"/>
      </rPr>
      <t>票面年利率</t>
    </r>
    <r>
      <rPr>
        <b/>
        <sz val="10"/>
        <rFont val="Arial Narrow"/>
        <charset val="134"/>
      </rPr>
      <t>%</t>
    </r>
  </si>
  <si>
    <r>
      <rPr>
        <b/>
        <sz val="10"/>
        <rFont val="宋体"/>
        <charset val="134"/>
      </rPr>
      <t>交易性金融资产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债券合计</t>
    </r>
  </si>
  <si>
    <r>
      <rPr>
        <b/>
        <sz val="10"/>
        <rFont val="宋体"/>
        <charset val="134"/>
      </rPr>
      <t>交易性金融资产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债券净额</t>
    </r>
  </si>
  <si>
    <r>
      <rPr>
        <b/>
        <sz val="18"/>
        <rFont val="宋体"/>
        <charset val="134"/>
      </rPr>
      <t>交易性金融资产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基金投资评估明细表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</si>
  <si>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3-2-3</t>
    </r>
  </si>
  <si>
    <r>
      <rPr>
        <b/>
        <sz val="10"/>
        <rFont val="宋体"/>
        <charset val="134"/>
      </rPr>
      <t>基金名称</t>
    </r>
  </si>
  <si>
    <r>
      <rPr>
        <b/>
        <sz val="10"/>
        <rFont val="宋体"/>
        <charset val="134"/>
      </rPr>
      <t>交易性金融资产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基金合计</t>
    </r>
  </si>
  <si>
    <r>
      <rPr>
        <b/>
        <sz val="10"/>
        <rFont val="宋体"/>
        <charset val="134"/>
      </rPr>
      <t>交易性金融资产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基金净额</t>
    </r>
  </si>
  <si>
    <r>
      <rPr>
        <b/>
        <sz val="18"/>
        <rFont val="Arial Narrow"/>
        <charset val="134"/>
      </rPr>
      <t xml:space="preserve">    </t>
    </r>
    <r>
      <rPr>
        <b/>
        <sz val="18"/>
        <rFont val="宋体"/>
        <charset val="134"/>
      </rPr>
      <t>衍生金融资产评估明细表</t>
    </r>
  </si>
  <si>
    <r>
      <rPr>
        <b/>
        <sz val="10"/>
        <rFont val="Times New Roman"/>
        <charset val="134"/>
      </rPr>
      <t>表</t>
    </r>
    <r>
      <rPr>
        <b/>
        <sz val="10"/>
        <rFont val="Arial Narrow"/>
        <charset val="134"/>
      </rPr>
      <t>3-3</t>
    </r>
  </si>
  <si>
    <t>金额单位：人民币元</t>
  </si>
  <si>
    <r>
      <rPr>
        <b/>
        <sz val="10"/>
        <rFont val="宋体"/>
        <charset val="134"/>
      </rPr>
      <t>金融工具名称</t>
    </r>
  </si>
  <si>
    <r>
      <rPr>
        <b/>
        <sz val="10"/>
        <rFont val="宋体"/>
        <charset val="134"/>
      </rPr>
      <t>持有数量</t>
    </r>
  </si>
  <si>
    <r>
      <rPr>
        <b/>
        <sz val="10"/>
        <rFont val="宋体"/>
        <charset val="134"/>
      </rPr>
      <t>基准日交易均价</t>
    </r>
  </si>
  <si>
    <r>
      <rPr>
        <b/>
        <sz val="10"/>
        <rFont val="宋体"/>
        <charset val="134"/>
      </rPr>
      <t>账面价值</t>
    </r>
  </si>
  <si>
    <r>
      <rPr>
        <b/>
        <sz val="10"/>
        <rFont val="宋体"/>
        <charset val="134"/>
      </rPr>
      <t>衍生金融资产合计</t>
    </r>
  </si>
  <si>
    <r>
      <rPr>
        <b/>
        <sz val="10"/>
        <rFont val="宋体"/>
        <charset val="134"/>
      </rPr>
      <t>减：减值准备</t>
    </r>
  </si>
  <si>
    <r>
      <rPr>
        <b/>
        <sz val="10"/>
        <rFont val="宋体"/>
        <charset val="134"/>
      </rPr>
      <t>衍生金融资产净额</t>
    </r>
  </si>
  <si>
    <r>
      <rPr>
        <b/>
        <sz val="18"/>
        <rFont val="宋体"/>
        <charset val="134"/>
      </rPr>
      <t>应收票据评估明细表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</si>
  <si>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3-4</t>
    </r>
  </si>
  <si>
    <r>
      <rPr>
        <b/>
        <sz val="10"/>
        <rFont val="宋体"/>
        <charset val="134"/>
      </rPr>
      <t>户名</t>
    </r>
    <r>
      <rPr>
        <b/>
        <sz val="10"/>
        <rFont val="Arial Narrow"/>
        <charset val="134"/>
      </rPr>
      <t>(</t>
    </r>
    <r>
      <rPr>
        <b/>
        <sz val="10"/>
        <rFont val="宋体"/>
        <charset val="134"/>
      </rPr>
      <t>结算对象</t>
    </r>
    <r>
      <rPr>
        <b/>
        <sz val="10"/>
        <rFont val="Arial Narrow"/>
        <charset val="134"/>
      </rPr>
      <t>)</t>
    </r>
  </si>
  <si>
    <r>
      <rPr>
        <b/>
        <sz val="10"/>
        <rFont val="宋体"/>
        <charset val="134"/>
      </rPr>
      <t>出票日期</t>
    </r>
  </si>
  <si>
    <r>
      <rPr>
        <b/>
        <sz val="10"/>
        <rFont val="宋体"/>
        <charset val="134"/>
      </rPr>
      <t>票面利率</t>
    </r>
    <r>
      <rPr>
        <b/>
        <sz val="10"/>
        <rFont val="Arial Narrow"/>
        <charset val="134"/>
      </rPr>
      <t>%</t>
    </r>
  </si>
  <si>
    <r>
      <rPr>
        <sz val="18"/>
        <rFont val="Arial Narrow"/>
        <charset val="134"/>
      </rPr>
      <t xml:space="preserve">        </t>
    </r>
    <r>
      <rPr>
        <b/>
        <sz val="18"/>
        <rFont val="宋体"/>
        <charset val="134"/>
      </rPr>
      <t>应收</t>
    </r>
    <r>
      <rPr>
        <b/>
        <sz val="18"/>
        <rFont val="宋体"/>
        <charset val="134"/>
      </rPr>
      <t>账</t>
    </r>
    <r>
      <rPr>
        <b/>
        <sz val="18"/>
        <rFont val="宋体"/>
        <charset val="134"/>
      </rPr>
      <t>款评估明细表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</si>
  <si>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3-5</t>
    </r>
  </si>
  <si>
    <t>清产核资损失情况</t>
  </si>
  <si>
    <r>
      <rPr>
        <b/>
        <sz val="10"/>
        <rFont val="宋体"/>
        <charset val="134"/>
      </rPr>
      <t>欠款单位名称</t>
    </r>
    <r>
      <rPr>
        <b/>
        <sz val="10"/>
        <rFont val="Arial Narrow"/>
        <charset val="134"/>
      </rPr>
      <t>(</t>
    </r>
    <r>
      <rPr>
        <b/>
        <sz val="10"/>
        <rFont val="宋体"/>
        <charset val="134"/>
      </rPr>
      <t>结算对象</t>
    </r>
    <r>
      <rPr>
        <b/>
        <sz val="10"/>
        <rFont val="Arial Narrow"/>
        <charset val="134"/>
      </rPr>
      <t>)</t>
    </r>
  </si>
  <si>
    <r>
      <rPr>
        <b/>
        <sz val="10"/>
        <rFont val="宋体"/>
        <charset val="134"/>
      </rPr>
      <t>是否关联单位</t>
    </r>
  </si>
  <si>
    <r>
      <rPr>
        <b/>
        <sz val="10"/>
        <rFont val="宋体"/>
        <charset val="134"/>
      </rPr>
      <t>业务内容</t>
    </r>
  </si>
  <si>
    <r>
      <rPr>
        <b/>
        <sz val="10"/>
        <rFont val="宋体"/>
        <charset val="134"/>
      </rPr>
      <t>发生日期</t>
    </r>
  </si>
  <si>
    <r>
      <rPr>
        <b/>
        <sz val="10"/>
        <rFont val="宋体"/>
        <charset val="134"/>
      </rPr>
      <t>账</t>
    </r>
    <r>
      <rPr>
        <b/>
        <sz val="10"/>
        <rFont val="Arial Narrow"/>
        <charset val="134"/>
      </rPr>
      <t xml:space="preserve">  </t>
    </r>
    <r>
      <rPr>
        <b/>
        <sz val="10"/>
        <rFont val="宋体"/>
        <charset val="134"/>
      </rPr>
      <t>龄（月）</t>
    </r>
  </si>
  <si>
    <r>
      <rPr>
        <b/>
        <sz val="10"/>
        <rFont val="宋体"/>
        <charset val="134"/>
      </rPr>
      <t>账龄</t>
    </r>
  </si>
  <si>
    <r>
      <rPr>
        <b/>
        <sz val="9"/>
        <rFont val="宋体"/>
        <charset val="134"/>
      </rPr>
      <t>坏账准备</t>
    </r>
  </si>
  <si>
    <r>
      <rPr>
        <b/>
        <sz val="10"/>
        <rFont val="宋体"/>
        <charset val="134"/>
      </rPr>
      <t>预计风险损失</t>
    </r>
  </si>
  <si>
    <r>
      <rPr>
        <b/>
        <sz val="10"/>
        <rFont val="Times New Roman"/>
        <charset val="134"/>
      </rPr>
      <t>金额</t>
    </r>
  </si>
  <si>
    <r>
      <rPr>
        <b/>
        <sz val="10"/>
        <rFont val="Times New Roman"/>
        <charset val="134"/>
      </rPr>
      <t>损失原因</t>
    </r>
  </si>
  <si>
    <r>
      <rPr>
        <b/>
        <sz val="10"/>
        <rFont val="Times New Roman"/>
        <charset val="134"/>
      </rPr>
      <t>损失类型</t>
    </r>
  </si>
  <si>
    <r>
      <rPr>
        <b/>
        <sz val="10"/>
        <rFont val="Arial Narrow"/>
        <charset val="134"/>
      </rPr>
      <t>6</t>
    </r>
    <r>
      <rPr>
        <b/>
        <sz val="10"/>
        <rFont val="宋体"/>
        <charset val="134"/>
      </rPr>
      <t>个月以内</t>
    </r>
  </si>
  <si>
    <r>
      <rPr>
        <b/>
        <sz val="10"/>
        <rFont val="Arial Narrow"/>
        <charset val="134"/>
      </rPr>
      <t>6</t>
    </r>
    <r>
      <rPr>
        <b/>
        <sz val="10"/>
        <rFont val="宋体"/>
        <charset val="134"/>
      </rPr>
      <t>个月到</t>
    </r>
    <r>
      <rPr>
        <b/>
        <sz val="10"/>
        <rFont val="Arial Narrow"/>
        <charset val="134"/>
      </rPr>
      <t>1</t>
    </r>
    <r>
      <rPr>
        <b/>
        <sz val="10"/>
        <rFont val="宋体"/>
        <charset val="134"/>
      </rPr>
      <t>年</t>
    </r>
  </si>
  <si>
    <r>
      <rPr>
        <b/>
        <sz val="10"/>
        <rFont val="Arial Narrow"/>
        <charset val="134"/>
      </rPr>
      <t>1-2</t>
    </r>
    <r>
      <rPr>
        <b/>
        <sz val="10"/>
        <rFont val="宋体"/>
        <charset val="134"/>
      </rPr>
      <t>年金额</t>
    </r>
  </si>
  <si>
    <r>
      <rPr>
        <b/>
        <sz val="10"/>
        <rFont val="Arial Narrow"/>
        <charset val="134"/>
      </rPr>
      <t>2-3</t>
    </r>
    <r>
      <rPr>
        <b/>
        <sz val="10"/>
        <rFont val="宋体"/>
        <charset val="134"/>
      </rPr>
      <t>年金额</t>
    </r>
  </si>
  <si>
    <r>
      <rPr>
        <b/>
        <sz val="10"/>
        <rFont val="Arial Narrow"/>
        <charset val="134"/>
      </rPr>
      <t>3-4</t>
    </r>
    <r>
      <rPr>
        <b/>
        <sz val="10"/>
        <rFont val="宋体"/>
        <charset val="134"/>
      </rPr>
      <t>年金额</t>
    </r>
  </si>
  <si>
    <r>
      <rPr>
        <b/>
        <sz val="10"/>
        <rFont val="Arial Narrow"/>
        <charset val="134"/>
      </rPr>
      <t>4-5</t>
    </r>
    <r>
      <rPr>
        <b/>
        <sz val="10"/>
        <rFont val="宋体"/>
        <charset val="134"/>
      </rPr>
      <t>年金额</t>
    </r>
  </si>
  <si>
    <r>
      <rPr>
        <b/>
        <sz val="10"/>
        <rFont val="Arial Narrow"/>
        <charset val="134"/>
      </rPr>
      <t>5</t>
    </r>
    <r>
      <rPr>
        <b/>
        <sz val="10"/>
        <rFont val="宋体"/>
        <charset val="134"/>
      </rPr>
      <t>年以上金额</t>
    </r>
  </si>
  <si>
    <t>应收账款合计</t>
  </si>
  <si>
    <t>减：坏账准备</t>
  </si>
  <si>
    <r>
      <rPr>
        <b/>
        <sz val="10"/>
        <rFont val="宋体"/>
        <charset val="134"/>
      </rPr>
      <t>预计评估风险损失</t>
    </r>
  </si>
  <si>
    <t>应收账款净额</t>
  </si>
  <si>
    <r>
      <rPr>
        <sz val="18"/>
        <rFont val="Arial Narrow"/>
        <charset val="134"/>
      </rPr>
      <t xml:space="preserve">        </t>
    </r>
    <r>
      <rPr>
        <b/>
        <sz val="18"/>
        <rFont val="宋体"/>
        <charset val="134"/>
      </rPr>
      <t>应收款项融资评估明细表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</si>
  <si>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3-6</t>
    </r>
  </si>
  <si>
    <r>
      <rPr>
        <b/>
        <sz val="10"/>
        <rFont val="宋体"/>
        <charset val="134"/>
      </rPr>
      <t>坏账准备</t>
    </r>
  </si>
  <si>
    <r>
      <rPr>
        <b/>
        <sz val="10"/>
        <rFont val="宋体"/>
        <charset val="134"/>
      </rPr>
      <t>合同号</t>
    </r>
  </si>
  <si>
    <r>
      <rPr>
        <b/>
        <sz val="10"/>
        <rFont val="宋体"/>
        <charset val="134"/>
      </rPr>
      <t>保单号</t>
    </r>
  </si>
  <si>
    <r>
      <rPr>
        <b/>
        <sz val="10"/>
        <rFont val="宋体"/>
        <charset val="134"/>
      </rPr>
      <t>金融机构名称</t>
    </r>
  </si>
  <si>
    <r>
      <rPr>
        <b/>
        <sz val="10"/>
        <rFont val="宋体"/>
        <charset val="134"/>
      </rPr>
      <t>融资金额</t>
    </r>
  </si>
  <si>
    <r>
      <rPr>
        <b/>
        <sz val="18"/>
        <color indexed="8"/>
        <rFont val="Arial Narrow"/>
        <charset val="134"/>
      </rPr>
      <t xml:space="preserve">                                                                  </t>
    </r>
    <r>
      <rPr>
        <b/>
        <sz val="18"/>
        <color indexed="8"/>
        <rFont val="宋体"/>
        <charset val="134"/>
      </rPr>
      <t>预付</t>
    </r>
    <r>
      <rPr>
        <b/>
        <sz val="18"/>
        <color indexed="8"/>
        <rFont val="宋体"/>
        <charset val="134"/>
      </rPr>
      <t>账</t>
    </r>
    <r>
      <rPr>
        <b/>
        <sz val="18"/>
        <color indexed="8"/>
        <rFont val="宋体"/>
        <charset val="134"/>
      </rPr>
      <t>款评估明细表</t>
    </r>
  </si>
  <si>
    <r>
      <rPr>
        <b/>
        <sz val="10"/>
        <color indexed="8"/>
        <rFont val="宋体"/>
        <charset val="134"/>
      </rPr>
      <t>表</t>
    </r>
    <r>
      <rPr>
        <b/>
        <sz val="10"/>
        <color indexed="8"/>
        <rFont val="Arial Narrow"/>
        <charset val="134"/>
      </rPr>
      <t>3-7</t>
    </r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</si>
  <si>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</si>
  <si>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indexed="8"/>
        <rFont val="宋体"/>
        <charset val="134"/>
      </rPr>
      <t>收款单位名称</t>
    </r>
    <r>
      <rPr>
        <b/>
        <sz val="10"/>
        <color indexed="8"/>
        <rFont val="Arial Narrow"/>
        <charset val="134"/>
      </rPr>
      <t>(</t>
    </r>
    <r>
      <rPr>
        <b/>
        <sz val="10"/>
        <color indexed="8"/>
        <rFont val="宋体"/>
        <charset val="134"/>
      </rPr>
      <t>结算对象</t>
    </r>
    <r>
      <rPr>
        <b/>
        <sz val="10"/>
        <color indexed="8"/>
        <rFont val="Arial Narrow"/>
        <charset val="134"/>
      </rPr>
      <t>)</t>
    </r>
  </si>
  <si>
    <r>
      <rPr>
        <b/>
        <sz val="10"/>
        <color indexed="8"/>
        <rFont val="宋体"/>
        <charset val="134"/>
      </rPr>
      <t>是否关联单位</t>
    </r>
  </si>
  <si>
    <r>
      <rPr>
        <b/>
        <sz val="10"/>
        <color indexed="8"/>
        <rFont val="宋体"/>
        <charset val="134"/>
      </rPr>
      <t>业务内容</t>
    </r>
  </si>
  <si>
    <r>
      <rPr>
        <b/>
        <sz val="10"/>
        <color indexed="8"/>
        <rFont val="宋体"/>
        <charset val="134"/>
      </rPr>
      <t>发生日期</t>
    </r>
  </si>
  <si>
    <r>
      <rPr>
        <b/>
        <sz val="10"/>
        <color indexed="8"/>
        <rFont val="宋体"/>
        <charset val="134"/>
      </rPr>
      <t>账</t>
    </r>
    <r>
      <rPr>
        <b/>
        <sz val="10"/>
        <color indexed="8"/>
        <rFont val="Arial Narrow"/>
        <charset val="134"/>
      </rPr>
      <t xml:space="preserve">  </t>
    </r>
    <r>
      <rPr>
        <b/>
        <sz val="10"/>
        <color indexed="8"/>
        <rFont val="宋体"/>
        <charset val="134"/>
      </rPr>
      <t>龄（月）</t>
    </r>
  </si>
  <si>
    <r>
      <rPr>
        <b/>
        <sz val="10"/>
        <color indexed="8"/>
        <rFont val="宋体"/>
        <charset val="134"/>
      </rPr>
      <t>坏账准备</t>
    </r>
  </si>
  <si>
    <r>
      <rPr>
        <b/>
        <sz val="10"/>
        <color indexed="8"/>
        <rFont val="宋体"/>
        <charset val="134"/>
      </rPr>
      <t>预计风险损失</t>
    </r>
  </si>
  <si>
    <r>
      <rPr>
        <b/>
        <sz val="10"/>
        <color indexed="8"/>
        <rFont val="宋体"/>
        <charset val="134"/>
      </rPr>
      <t>评估价值</t>
    </r>
  </si>
  <si>
    <r>
      <rPr>
        <b/>
        <sz val="10"/>
        <color indexed="8"/>
        <rFont val="宋体"/>
        <charset val="134"/>
      </rPr>
      <t>增值率</t>
    </r>
    <r>
      <rPr>
        <b/>
        <sz val="10"/>
        <color indexed="8"/>
        <rFont val="Arial Narrow"/>
        <charset val="134"/>
      </rPr>
      <t>%</t>
    </r>
  </si>
  <si>
    <r>
      <rPr>
        <b/>
        <sz val="10"/>
        <color indexed="8"/>
        <rFont val="宋体"/>
        <charset val="134"/>
      </rPr>
      <t>备</t>
    </r>
    <r>
      <rPr>
        <b/>
        <sz val="10"/>
        <color indexed="8"/>
        <rFont val="Arial Narrow"/>
        <charset val="134"/>
      </rPr>
      <t xml:space="preserve">   </t>
    </r>
    <r>
      <rPr>
        <b/>
        <sz val="10"/>
        <color indexed="8"/>
        <rFont val="宋体"/>
        <charset val="134"/>
      </rPr>
      <t>注</t>
    </r>
  </si>
  <si>
    <r>
      <rPr>
        <b/>
        <sz val="10"/>
        <color indexed="8"/>
        <rFont val="宋体"/>
        <charset val="134"/>
      </rPr>
      <t>预付账款合计</t>
    </r>
  </si>
  <si>
    <t xml:space="preserve">        其他应收款评估明细表</t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</si>
  <si>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3-8</t>
    </r>
  </si>
  <si>
    <r>
      <rPr>
        <b/>
        <sz val="10"/>
        <rFont val="宋体"/>
        <charset val="134"/>
      </rPr>
      <t>欠款对象名称</t>
    </r>
  </si>
  <si>
    <r>
      <rPr>
        <b/>
        <sz val="10"/>
        <rFont val="宋体"/>
        <charset val="134"/>
      </rPr>
      <t>其他应收款合计</t>
    </r>
  </si>
  <si>
    <r>
      <rPr>
        <b/>
        <sz val="10"/>
        <rFont val="宋体"/>
        <charset val="134"/>
      </rPr>
      <t>其他应收款净额</t>
    </r>
  </si>
  <si>
    <r>
      <rPr>
        <b/>
        <sz val="18"/>
        <rFont val="宋体"/>
        <charset val="134"/>
      </rPr>
      <t>存货评估汇总表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</si>
  <si>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</t>
    </r>
  </si>
  <si>
    <t>编  号</t>
  </si>
  <si>
    <t>科 目 名 称</t>
  </si>
  <si>
    <t>增值额</t>
  </si>
  <si>
    <t>备   注</t>
  </si>
  <si>
    <t>3-11-1</t>
  </si>
  <si>
    <r>
      <rPr>
        <sz val="10"/>
        <rFont val="宋体"/>
        <charset val="134"/>
      </rPr>
      <t>原材料</t>
    </r>
  </si>
  <si>
    <t>3-11-2</t>
  </si>
  <si>
    <r>
      <rPr>
        <sz val="10"/>
        <rFont val="宋体"/>
        <charset val="134"/>
      </rPr>
      <t>材料采购（在途物资）</t>
    </r>
  </si>
  <si>
    <t>3-11-3</t>
  </si>
  <si>
    <r>
      <rPr>
        <sz val="10"/>
        <rFont val="宋体"/>
        <charset val="134"/>
      </rPr>
      <t>在库低值易耗品</t>
    </r>
  </si>
  <si>
    <t>3-11-4</t>
  </si>
  <si>
    <r>
      <rPr>
        <sz val="10"/>
        <rFont val="宋体"/>
        <charset val="134"/>
      </rPr>
      <t>包装物（库存物资）</t>
    </r>
  </si>
  <si>
    <t>3-11-5</t>
  </si>
  <si>
    <r>
      <rPr>
        <sz val="10"/>
        <rFont val="宋体"/>
        <charset val="134"/>
      </rPr>
      <t>产成品（库存商品）</t>
    </r>
  </si>
  <si>
    <t>3-11-6</t>
  </si>
  <si>
    <r>
      <rPr>
        <sz val="10"/>
        <rFont val="宋体"/>
        <charset val="134"/>
      </rPr>
      <t>在产品（自制半成品）</t>
    </r>
  </si>
  <si>
    <t>3-11-7</t>
  </si>
  <si>
    <r>
      <rPr>
        <sz val="10"/>
        <rFont val="宋体"/>
        <charset val="134"/>
      </rPr>
      <t>委托加工材料</t>
    </r>
  </si>
  <si>
    <t>3-11-8</t>
  </si>
  <si>
    <r>
      <rPr>
        <sz val="10"/>
        <rFont val="宋体"/>
        <charset val="134"/>
      </rPr>
      <t>分期收款发出商品</t>
    </r>
  </si>
  <si>
    <t>3-11-9</t>
  </si>
  <si>
    <r>
      <rPr>
        <sz val="10"/>
        <rFont val="宋体"/>
        <charset val="134"/>
      </rPr>
      <t>在用低值易耗品</t>
    </r>
  </si>
  <si>
    <t>3-11-10</t>
  </si>
  <si>
    <r>
      <rPr>
        <sz val="10"/>
        <rFont val="宋体"/>
        <charset val="134"/>
      </rPr>
      <t>委托代销商品</t>
    </r>
  </si>
  <si>
    <t>3-11-11</t>
  </si>
  <si>
    <r>
      <rPr>
        <sz val="10"/>
        <rFont val="宋体"/>
        <charset val="134"/>
      </rPr>
      <t>受托代销商品</t>
    </r>
  </si>
  <si>
    <r>
      <rPr>
        <b/>
        <sz val="10"/>
        <rFont val="宋体"/>
        <charset val="134"/>
      </rPr>
      <t>存货合计</t>
    </r>
  </si>
  <si>
    <r>
      <rPr>
        <b/>
        <sz val="10"/>
        <rFont val="宋体"/>
        <charset val="134"/>
      </rPr>
      <t>减：存货跌价准备</t>
    </r>
  </si>
  <si>
    <r>
      <rPr>
        <b/>
        <sz val="10"/>
        <rFont val="宋体"/>
        <charset val="134"/>
      </rPr>
      <t>预计存货跌价准备</t>
    </r>
  </si>
  <si>
    <r>
      <rPr>
        <b/>
        <sz val="10"/>
        <rFont val="宋体"/>
        <charset val="134"/>
      </rPr>
      <t>存货净额</t>
    </r>
  </si>
  <si>
    <r>
      <rPr>
        <b/>
        <sz val="18"/>
        <rFont val="Arial Narrow"/>
        <charset val="134"/>
      </rPr>
      <t xml:space="preserve">         </t>
    </r>
    <r>
      <rPr>
        <b/>
        <sz val="18"/>
        <rFont val="宋体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原材料评估分类汇总表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</si>
  <si>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3-9-1</t>
    </r>
  </si>
  <si>
    <r>
      <rPr>
        <b/>
        <sz val="10"/>
        <rFont val="宋体"/>
        <charset val="134"/>
      </rPr>
      <t>原材料类别</t>
    </r>
  </si>
  <si>
    <r>
      <rPr>
        <b/>
        <sz val="10"/>
        <rFont val="宋体"/>
        <charset val="134"/>
      </rPr>
      <t>规格型号</t>
    </r>
  </si>
  <si>
    <r>
      <rPr>
        <b/>
        <sz val="10"/>
        <rFont val="宋体"/>
        <charset val="134"/>
      </rPr>
      <t>计量单位</t>
    </r>
  </si>
  <si>
    <t>账面数量</t>
  </si>
  <si>
    <t>账面单价</t>
  </si>
  <si>
    <r>
      <rPr>
        <b/>
        <sz val="10"/>
        <rFont val="宋体"/>
        <charset val="134"/>
      </rPr>
      <t>实际数量</t>
    </r>
  </si>
  <si>
    <r>
      <rPr>
        <b/>
        <sz val="10"/>
        <rFont val="宋体"/>
        <charset val="134"/>
      </rPr>
      <t>评估单价</t>
    </r>
  </si>
  <si>
    <r>
      <rPr>
        <b/>
        <sz val="10"/>
        <rFont val="宋体"/>
        <charset val="134"/>
      </rPr>
      <t>积压、毁损数量</t>
    </r>
  </si>
  <si>
    <r>
      <rPr>
        <b/>
        <sz val="10"/>
        <rFont val="宋体"/>
        <charset val="134"/>
      </rPr>
      <t>原材料合计</t>
    </r>
  </si>
  <si>
    <r>
      <rPr>
        <b/>
        <sz val="10"/>
        <rFont val="宋体"/>
        <charset val="134"/>
      </rPr>
      <t>原材料净额</t>
    </r>
  </si>
  <si>
    <r>
      <rPr>
        <b/>
        <sz val="18"/>
        <rFont val="Arial Narrow"/>
        <charset val="134"/>
      </rPr>
      <t xml:space="preserve">         </t>
    </r>
    <r>
      <rPr>
        <b/>
        <sz val="18"/>
        <rFont val="宋体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原材料评估明细表</t>
    </r>
  </si>
  <si>
    <r>
      <rPr>
        <b/>
        <sz val="10"/>
        <rFont val="宋体"/>
        <charset val="134"/>
      </rPr>
      <t>名称</t>
    </r>
  </si>
  <si>
    <r>
      <rPr>
        <b/>
        <sz val="10"/>
        <rFont val="宋体"/>
        <charset val="134"/>
      </rPr>
      <t>入库时间</t>
    </r>
  </si>
  <si>
    <r>
      <rPr>
        <b/>
        <sz val="10"/>
        <rFont val="宋体"/>
        <charset val="134"/>
      </rPr>
      <t>账面单价</t>
    </r>
  </si>
  <si>
    <r>
      <rPr>
        <b/>
        <sz val="10"/>
        <rFont val="宋体"/>
        <charset val="134"/>
      </rPr>
      <t>持续未出库时间（月）</t>
    </r>
  </si>
  <si>
    <r>
      <rPr>
        <b/>
        <sz val="10"/>
        <rFont val="宋体"/>
        <charset val="134"/>
      </rPr>
      <t>存放地点</t>
    </r>
  </si>
  <si>
    <r>
      <rPr>
        <b/>
        <sz val="10"/>
        <rFont val="Times New Roman"/>
        <charset val="134"/>
      </rPr>
      <t>数量</t>
    </r>
  </si>
  <si>
    <r>
      <rPr>
        <b/>
        <sz val="18"/>
        <rFont val="宋体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材料采购（在途物资）评估明细表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</si>
  <si>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3-9-2</t>
    </r>
  </si>
  <si>
    <r>
      <rPr>
        <b/>
        <sz val="10"/>
        <rFont val="宋体"/>
        <charset val="134"/>
      </rPr>
      <t>发生时间</t>
    </r>
  </si>
  <si>
    <r>
      <rPr>
        <b/>
        <sz val="10"/>
        <rFont val="宋体"/>
        <charset val="134"/>
      </rPr>
      <t>资产状况</t>
    </r>
  </si>
  <si>
    <r>
      <rPr>
        <b/>
        <sz val="10"/>
        <rFont val="宋体"/>
        <charset val="134"/>
      </rPr>
      <t>材料采购合计</t>
    </r>
  </si>
  <si>
    <r>
      <rPr>
        <b/>
        <sz val="10"/>
        <rFont val="宋体"/>
        <charset val="134"/>
      </rPr>
      <t>材料采购净额</t>
    </r>
  </si>
  <si>
    <r>
      <rPr>
        <b/>
        <sz val="18"/>
        <rFont val="宋体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在库周转材料评估分类汇总表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</si>
  <si>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3-9-3</t>
    </r>
  </si>
  <si>
    <r>
      <rPr>
        <b/>
        <sz val="10"/>
        <rFont val="宋体"/>
        <charset val="134"/>
      </rPr>
      <t>类别名称</t>
    </r>
  </si>
  <si>
    <t>在库周转材料合计</t>
  </si>
  <si>
    <t>在库周转材料净额</t>
  </si>
  <si>
    <r>
      <rPr>
        <b/>
        <sz val="18"/>
        <rFont val="宋体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在库周转材料评估明细表</t>
    </r>
  </si>
  <si>
    <r>
      <rPr>
        <b/>
        <sz val="18"/>
        <rFont val="Arial Narrow"/>
        <charset val="134"/>
      </rPr>
      <t xml:space="preserve">   </t>
    </r>
    <r>
      <rPr>
        <b/>
        <sz val="18"/>
        <rFont val="宋体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包装物（库存物资）评估明细表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</si>
  <si>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3-9-4</t>
    </r>
  </si>
  <si>
    <r>
      <rPr>
        <b/>
        <sz val="10"/>
        <rFont val="宋体"/>
        <charset val="134"/>
      </rPr>
      <t>积压毁损数量</t>
    </r>
  </si>
  <si>
    <r>
      <rPr>
        <b/>
        <sz val="10"/>
        <rFont val="宋体"/>
        <charset val="134"/>
      </rPr>
      <t>存放位置及备注事项</t>
    </r>
  </si>
  <si>
    <r>
      <rPr>
        <b/>
        <sz val="10"/>
        <rFont val="宋体"/>
        <charset val="134"/>
      </rPr>
      <t>包装物（库存物资）合</t>
    </r>
    <r>
      <rPr>
        <b/>
        <sz val="9"/>
        <rFont val="宋体"/>
        <charset val="134"/>
      </rPr>
      <t>计</t>
    </r>
  </si>
  <si>
    <r>
      <rPr>
        <b/>
        <sz val="10"/>
        <rFont val="宋体"/>
        <charset val="134"/>
      </rPr>
      <t>包装物（库存物资）净额</t>
    </r>
  </si>
  <si>
    <r>
      <rPr>
        <b/>
        <sz val="18"/>
        <rFont val="Arial Narrow"/>
        <charset val="134"/>
      </rPr>
      <t xml:space="preserve">   </t>
    </r>
    <r>
      <rPr>
        <b/>
        <sz val="18"/>
        <rFont val="宋体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产成品（库存商品）评估分类汇总表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</si>
  <si>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3-9-5</t>
    </r>
  </si>
  <si>
    <r>
      <rPr>
        <b/>
        <sz val="10"/>
        <rFont val="宋体"/>
        <charset val="134"/>
      </rPr>
      <t>产成品合计</t>
    </r>
  </si>
  <si>
    <r>
      <rPr>
        <b/>
        <sz val="10"/>
        <rFont val="宋体"/>
        <charset val="134"/>
      </rPr>
      <t>产成品净额</t>
    </r>
  </si>
  <si>
    <r>
      <rPr>
        <b/>
        <sz val="18"/>
        <rFont val="宋体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产成品（库存商品、开发产品）评估明细表</t>
    </r>
  </si>
  <si>
    <r>
      <rPr>
        <b/>
        <sz val="10"/>
        <rFont val="宋体"/>
        <charset val="134"/>
      </rPr>
      <t>全楼层数</t>
    </r>
  </si>
  <si>
    <r>
      <rPr>
        <b/>
        <sz val="10"/>
        <rFont val="宋体"/>
        <charset val="134"/>
      </rPr>
      <t>房屋性质</t>
    </r>
  </si>
  <si>
    <r>
      <rPr>
        <b/>
        <sz val="10"/>
        <rFont val="宋体"/>
        <charset val="134"/>
      </rPr>
      <t>已签约合同金额</t>
    </r>
  </si>
  <si>
    <r>
      <rPr>
        <b/>
        <sz val="10"/>
        <rFont val="宋体"/>
        <charset val="134"/>
      </rPr>
      <t>预售售价</t>
    </r>
  </si>
  <si>
    <r>
      <rPr>
        <b/>
        <sz val="10"/>
        <rFont val="宋体"/>
        <charset val="134"/>
      </rPr>
      <t>单元数及起始方位</t>
    </r>
  </si>
  <si>
    <r>
      <rPr>
        <b/>
        <sz val="10"/>
        <rFont val="宋体"/>
        <charset val="134"/>
      </rPr>
      <t>户型所处位置朝向（东西南北中）</t>
    </r>
  </si>
  <si>
    <r>
      <rPr>
        <b/>
        <sz val="10"/>
        <rFont val="宋体"/>
        <charset val="134"/>
      </rPr>
      <t>账面数量</t>
    </r>
  </si>
  <si>
    <r>
      <rPr>
        <b/>
        <sz val="10"/>
        <rFont val="宋体"/>
        <charset val="134"/>
      </rPr>
      <t>销售状况</t>
    </r>
  </si>
  <si>
    <r>
      <rPr>
        <b/>
        <sz val="10"/>
        <rFont val="宋体"/>
        <charset val="134"/>
      </rPr>
      <t>图书码洋单价</t>
    </r>
  </si>
  <si>
    <r>
      <rPr>
        <b/>
        <sz val="10"/>
        <rFont val="宋体"/>
        <charset val="134"/>
      </rPr>
      <t>销售折扣率</t>
    </r>
    <r>
      <rPr>
        <b/>
        <sz val="10"/>
        <rFont val="Arial Narrow"/>
        <charset val="134"/>
      </rPr>
      <t>(%)</t>
    </r>
  </si>
  <si>
    <r>
      <rPr>
        <b/>
        <sz val="10"/>
        <rFont val="宋体"/>
        <charset val="134"/>
      </rPr>
      <t>图书状态</t>
    </r>
  </si>
  <si>
    <r>
      <rPr>
        <b/>
        <sz val="10"/>
        <rFont val="宋体"/>
        <charset val="134"/>
      </rPr>
      <t>数量</t>
    </r>
  </si>
  <si>
    <r>
      <rPr>
        <b/>
        <sz val="10"/>
        <rFont val="宋体"/>
        <charset val="134"/>
      </rPr>
      <t>金额</t>
    </r>
  </si>
  <si>
    <r>
      <rPr>
        <b/>
        <sz val="10"/>
        <rFont val="宋体"/>
        <charset val="134"/>
      </rPr>
      <t>损失原因</t>
    </r>
  </si>
  <si>
    <r>
      <rPr>
        <b/>
        <sz val="10"/>
        <rFont val="宋体"/>
        <charset val="134"/>
      </rPr>
      <t>损失类型</t>
    </r>
  </si>
  <si>
    <r>
      <rPr>
        <b/>
        <sz val="10"/>
        <rFont val="宋体"/>
        <charset val="134"/>
      </rPr>
      <t>评估基准日的含税售价</t>
    </r>
  </si>
  <si>
    <r>
      <rPr>
        <b/>
        <sz val="10"/>
        <rFont val="宋体"/>
        <charset val="134"/>
      </rPr>
      <t>跌价损失率</t>
    </r>
  </si>
  <si>
    <r>
      <rPr>
        <b/>
        <sz val="10"/>
        <rFont val="宋体"/>
        <charset val="134"/>
      </rPr>
      <t>不含增值税售价</t>
    </r>
  </si>
  <si>
    <t xml:space="preserve">   产成品——出厂销售均价统计表</t>
  </si>
  <si>
    <r>
      <rPr>
        <b/>
        <sz val="10"/>
        <rFont val="宋体"/>
        <charset val="134"/>
      </rPr>
      <t>金额单位</t>
    </r>
    <r>
      <rPr>
        <b/>
        <sz val="10"/>
        <rFont val="Times New Roman"/>
        <charset val="134"/>
      </rPr>
      <t>:</t>
    </r>
    <r>
      <rPr>
        <b/>
        <sz val="10"/>
        <rFont val="宋体"/>
        <charset val="134"/>
      </rPr>
      <t>人民币元</t>
    </r>
  </si>
  <si>
    <r>
      <rPr>
        <b/>
        <sz val="10"/>
        <rFont val="宋体"/>
        <charset val="134"/>
      </rPr>
      <t>产品名称</t>
    </r>
  </si>
  <si>
    <r>
      <rPr>
        <b/>
        <sz val="10"/>
        <rFont val="宋体"/>
        <charset val="134"/>
      </rPr>
      <t>产品规格型号</t>
    </r>
  </si>
  <si>
    <r>
      <rPr>
        <b/>
        <sz val="10"/>
        <rFont val="宋体"/>
        <charset val="134"/>
      </rPr>
      <t>帐面数量</t>
    </r>
  </si>
  <si>
    <r>
      <rPr>
        <b/>
        <sz val="10"/>
        <rFont val="宋体"/>
        <charset val="134"/>
      </rPr>
      <t>帐面单价</t>
    </r>
  </si>
  <si>
    <r>
      <rPr>
        <b/>
        <sz val="10"/>
        <rFont val="宋体"/>
        <charset val="134"/>
      </rPr>
      <t>帐面价值</t>
    </r>
  </si>
  <si>
    <r>
      <rPr>
        <b/>
        <sz val="10"/>
        <rFont val="Arial Narrow"/>
        <charset val="134"/>
      </rPr>
      <t>2018</t>
    </r>
    <r>
      <rPr>
        <b/>
        <sz val="10"/>
        <rFont val="宋体"/>
        <charset val="134"/>
      </rPr>
      <t>年</t>
    </r>
  </si>
  <si>
    <r>
      <rPr>
        <b/>
        <sz val="10"/>
        <rFont val="宋体"/>
        <charset val="134"/>
      </rPr>
      <t>年均销售平均单价</t>
    </r>
  </si>
  <si>
    <r>
      <rPr>
        <b/>
        <sz val="10"/>
        <rFont val="Arial Narrow"/>
        <charset val="134"/>
      </rPr>
      <t>2019</t>
    </r>
    <r>
      <rPr>
        <b/>
        <sz val="10"/>
        <rFont val="宋体"/>
        <charset val="134"/>
      </rPr>
      <t>年</t>
    </r>
  </si>
  <si>
    <r>
      <rPr>
        <b/>
        <sz val="10"/>
        <rFont val="宋体"/>
        <charset val="134"/>
      </rPr>
      <t>基准日当月销售平均单价</t>
    </r>
  </si>
  <si>
    <r>
      <rPr>
        <b/>
        <sz val="10"/>
        <rFont val="宋体"/>
        <charset val="134"/>
      </rPr>
      <t>基准日当月单位平均销售费用</t>
    </r>
  </si>
  <si>
    <r>
      <rPr>
        <b/>
        <sz val="10"/>
        <rFont val="宋体"/>
        <charset val="134"/>
      </rPr>
      <t>基准日当月销售平均单位成本</t>
    </r>
  </si>
  <si>
    <r>
      <rPr>
        <b/>
        <sz val="10"/>
        <rFont val="宋体"/>
        <charset val="134"/>
      </rPr>
      <t>一季度平均销售单价</t>
    </r>
  </si>
  <si>
    <r>
      <rPr>
        <b/>
        <sz val="10"/>
        <rFont val="宋体"/>
        <charset val="134"/>
      </rPr>
      <t>二季度平均销售单价</t>
    </r>
  </si>
  <si>
    <r>
      <rPr>
        <b/>
        <sz val="10"/>
        <rFont val="宋体"/>
        <charset val="134"/>
      </rPr>
      <t>三季度平均销售单价</t>
    </r>
  </si>
  <si>
    <r>
      <rPr>
        <b/>
        <sz val="10"/>
        <rFont val="宋体"/>
        <charset val="134"/>
      </rPr>
      <t>四季度平均销售单价</t>
    </r>
  </si>
  <si>
    <r>
      <rPr>
        <b/>
        <sz val="10"/>
        <rFont val="宋体"/>
        <charset val="134"/>
      </rPr>
      <t>合</t>
    </r>
    <r>
      <rPr>
        <b/>
        <sz val="10"/>
        <rFont val="Arial Narrow"/>
        <charset val="134"/>
      </rPr>
      <t xml:space="preserve">       </t>
    </r>
    <r>
      <rPr>
        <b/>
        <sz val="10"/>
        <rFont val="宋体"/>
        <charset val="134"/>
      </rPr>
      <t>计</t>
    </r>
  </si>
  <si>
    <r>
      <rPr>
        <b/>
        <sz val="18"/>
        <rFont val="宋体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在产品（自制半成品、施工成本）评估明细表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</si>
  <si>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3-9-6</t>
    </r>
  </si>
  <si>
    <r>
      <rPr>
        <b/>
        <sz val="10"/>
        <rFont val="宋体"/>
        <charset val="134"/>
      </rPr>
      <t>建筑性质</t>
    </r>
  </si>
  <si>
    <r>
      <rPr>
        <b/>
        <sz val="10"/>
        <rFont val="宋体"/>
        <charset val="134"/>
      </rPr>
      <t>建造合同总价</t>
    </r>
  </si>
  <si>
    <r>
      <rPr>
        <b/>
        <sz val="10"/>
        <rFont val="宋体"/>
        <charset val="134"/>
      </rPr>
      <t>已结算工程款</t>
    </r>
  </si>
  <si>
    <r>
      <rPr>
        <b/>
        <sz val="10"/>
        <rFont val="宋体"/>
        <charset val="134"/>
      </rPr>
      <t>已结工程款比率</t>
    </r>
  </si>
  <si>
    <r>
      <rPr>
        <b/>
        <sz val="10"/>
        <rFont val="宋体"/>
        <charset val="134"/>
      </rPr>
      <t>工程毛利</t>
    </r>
  </si>
  <si>
    <r>
      <rPr>
        <b/>
        <sz val="10"/>
        <rFont val="宋体"/>
        <charset val="134"/>
      </rPr>
      <t>工程完工形象进度</t>
    </r>
  </si>
  <si>
    <r>
      <rPr>
        <b/>
        <sz val="10"/>
        <rFont val="宋体"/>
        <charset val="134"/>
      </rPr>
      <t>生产周期</t>
    </r>
  </si>
  <si>
    <r>
      <rPr>
        <b/>
        <sz val="10"/>
        <rFont val="宋体"/>
        <charset val="134"/>
      </rPr>
      <t>完工程度</t>
    </r>
  </si>
  <si>
    <r>
      <rPr>
        <b/>
        <sz val="10"/>
        <rFont val="宋体"/>
        <charset val="134"/>
      </rPr>
      <t>生产车间</t>
    </r>
  </si>
  <si>
    <r>
      <rPr>
        <b/>
        <sz val="10"/>
        <rFont val="宋体"/>
        <charset val="134"/>
      </rPr>
      <t>在产品合计</t>
    </r>
  </si>
  <si>
    <r>
      <rPr>
        <b/>
        <sz val="10"/>
        <rFont val="宋体"/>
        <charset val="134"/>
      </rPr>
      <t>在产品净额</t>
    </r>
  </si>
  <si>
    <r>
      <rPr>
        <sz val="18"/>
        <rFont val="Arial Narrow"/>
        <charset val="134"/>
      </rPr>
      <t xml:space="preserve">                   </t>
    </r>
    <r>
      <rPr>
        <b/>
        <sz val="18"/>
        <rFont val="宋体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委托加工物资评估明细表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</si>
  <si>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3-9-7</t>
    </r>
  </si>
  <si>
    <r>
      <rPr>
        <b/>
        <sz val="10"/>
        <rFont val="宋体"/>
        <charset val="134"/>
      </rPr>
      <t>加工单位名称</t>
    </r>
  </si>
  <si>
    <t>委托加工物资合计</t>
  </si>
  <si>
    <t>委托加工物资净额</t>
  </si>
  <si>
    <r>
      <rPr>
        <sz val="18"/>
        <rFont val="Times New Roman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发出商品评估明细表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</si>
  <si>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3-9-8</t>
    </r>
  </si>
  <si>
    <r>
      <rPr>
        <b/>
        <sz val="10"/>
        <rFont val="宋体"/>
        <charset val="134"/>
      </rPr>
      <t>商品名称</t>
    </r>
  </si>
  <si>
    <r>
      <rPr>
        <b/>
        <sz val="10"/>
        <rFont val="宋体"/>
        <charset val="134"/>
      </rPr>
      <t>购货单位名称</t>
    </r>
  </si>
  <si>
    <r>
      <rPr>
        <b/>
        <sz val="10"/>
        <rFont val="宋体"/>
        <charset val="134"/>
      </rPr>
      <t>结算日期</t>
    </r>
  </si>
  <si>
    <r>
      <rPr>
        <b/>
        <sz val="10"/>
        <rFont val="宋体"/>
        <charset val="134"/>
      </rPr>
      <t>回款状况</t>
    </r>
  </si>
  <si>
    <r>
      <rPr>
        <b/>
        <sz val="10"/>
        <rFont val="宋体"/>
        <charset val="134"/>
      </rPr>
      <t>发出商品合计</t>
    </r>
  </si>
  <si>
    <r>
      <rPr>
        <b/>
        <sz val="10"/>
        <rFont val="宋体"/>
        <charset val="134"/>
      </rPr>
      <t>发出商品净额</t>
    </r>
  </si>
  <si>
    <r>
      <rPr>
        <sz val="18"/>
        <rFont val="Arial Narrow"/>
        <charset val="134"/>
      </rPr>
      <t xml:space="preserve">          </t>
    </r>
    <r>
      <rPr>
        <b/>
        <sz val="18"/>
        <rFont val="宋体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在用周转材料评估明细表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</si>
  <si>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3-9-9</t>
    </r>
  </si>
  <si>
    <r>
      <rPr>
        <b/>
        <sz val="10"/>
        <rFont val="宋体"/>
        <charset val="134"/>
      </rPr>
      <t>启用时间</t>
    </r>
  </si>
  <si>
    <r>
      <rPr>
        <b/>
        <sz val="10"/>
        <rFont val="宋体"/>
        <charset val="134"/>
      </rPr>
      <t>成新率</t>
    </r>
    <r>
      <rPr>
        <b/>
        <sz val="10"/>
        <rFont val="Arial Narrow"/>
        <charset val="134"/>
      </rPr>
      <t>%</t>
    </r>
  </si>
  <si>
    <r>
      <rPr>
        <b/>
        <sz val="10"/>
        <rFont val="宋体"/>
        <charset val="134"/>
      </rPr>
      <t>无实物、已毁损数量</t>
    </r>
  </si>
  <si>
    <t>在用周转材料合计</t>
  </si>
  <si>
    <t>在用周转材料净额</t>
  </si>
  <si>
    <r>
      <rPr>
        <sz val="18"/>
        <rFont val="Times New Roman"/>
        <charset val="134"/>
      </rPr>
      <t>存货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委托代销商品评估明细表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</si>
  <si>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3-9-10</t>
    </r>
  </si>
  <si>
    <r>
      <rPr>
        <b/>
        <sz val="10"/>
        <rFont val="宋体"/>
        <charset val="134"/>
      </rPr>
      <t>受托代销单位名称</t>
    </r>
  </si>
  <si>
    <r>
      <rPr>
        <b/>
        <sz val="10"/>
        <rFont val="宋体"/>
        <charset val="134"/>
      </rPr>
      <t>委托代销商品合计</t>
    </r>
  </si>
  <si>
    <r>
      <rPr>
        <b/>
        <sz val="10"/>
        <rFont val="宋体"/>
        <charset val="134"/>
      </rPr>
      <t>委托代销商品净额</t>
    </r>
  </si>
  <si>
    <r>
      <rPr>
        <b/>
        <sz val="18"/>
        <rFont val="Times New Roman"/>
        <charset val="134"/>
      </rPr>
      <t>受托代销商品评估明细表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</si>
  <si>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3-9-11</t>
    </r>
  </si>
  <si>
    <r>
      <rPr>
        <b/>
        <sz val="10"/>
        <rFont val="宋体"/>
        <charset val="134"/>
      </rPr>
      <t>委托代销单位名称</t>
    </r>
  </si>
  <si>
    <r>
      <rPr>
        <b/>
        <sz val="10"/>
        <rFont val="宋体"/>
        <charset val="134"/>
      </rPr>
      <t>资产使用状况</t>
    </r>
  </si>
  <si>
    <r>
      <rPr>
        <b/>
        <sz val="10"/>
        <rFont val="宋体"/>
        <charset val="134"/>
      </rPr>
      <t>受托代销商品合计</t>
    </r>
  </si>
  <si>
    <r>
      <rPr>
        <b/>
        <sz val="10"/>
        <rFont val="宋体"/>
        <charset val="134"/>
      </rPr>
      <t>受托代销商品净额</t>
    </r>
  </si>
  <si>
    <r>
      <rPr>
        <b/>
        <sz val="18"/>
        <rFont val="宋体"/>
        <charset val="134"/>
      </rPr>
      <t>合同资产评估明细表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</si>
  <si>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3-10</t>
    </r>
  </si>
  <si>
    <t>项目及内容</t>
  </si>
  <si>
    <t>发生日期</t>
  </si>
  <si>
    <t>结算内容</t>
  </si>
  <si>
    <t>增减率%</t>
  </si>
  <si>
    <t>备注</t>
  </si>
  <si>
    <r>
      <rPr>
        <b/>
        <sz val="10"/>
        <rFont val="宋体"/>
        <charset val="134"/>
      </rPr>
      <t>合同资产合计</t>
    </r>
  </si>
  <si>
    <r>
      <rPr>
        <b/>
        <sz val="10"/>
        <rFont val="宋体"/>
        <charset val="134"/>
      </rPr>
      <t>合同资产减值准备</t>
    </r>
  </si>
  <si>
    <r>
      <rPr>
        <b/>
        <sz val="10"/>
        <rFont val="宋体"/>
        <charset val="134"/>
      </rPr>
      <t>合同资产净额</t>
    </r>
  </si>
  <si>
    <r>
      <rPr>
        <b/>
        <sz val="18"/>
        <rFont val="宋体"/>
        <charset val="134"/>
      </rPr>
      <t>持有待售资产评估明细表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</si>
  <si>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3-11</t>
    </r>
  </si>
  <si>
    <r>
      <rPr>
        <b/>
        <sz val="10"/>
        <rFont val="宋体"/>
        <charset val="134"/>
      </rPr>
      <t>项目及内容</t>
    </r>
  </si>
  <si>
    <r>
      <rPr>
        <b/>
        <sz val="10"/>
        <rFont val="宋体"/>
        <charset val="134"/>
      </rPr>
      <t>结算内容</t>
    </r>
  </si>
  <si>
    <r>
      <rPr>
        <b/>
        <sz val="10"/>
        <rFont val="宋体"/>
        <charset val="134"/>
      </rPr>
      <t>增减率</t>
    </r>
    <r>
      <rPr>
        <b/>
        <sz val="10"/>
        <rFont val="Arial Narrow"/>
        <charset val="134"/>
      </rPr>
      <t>%</t>
    </r>
  </si>
  <si>
    <r>
      <rPr>
        <b/>
        <sz val="10"/>
        <rFont val="宋体"/>
        <charset val="134"/>
      </rPr>
      <t>持有待售资产合计</t>
    </r>
  </si>
  <si>
    <r>
      <rPr>
        <b/>
        <sz val="18"/>
        <rFont val="Arial Narrow"/>
        <charset val="134"/>
      </rPr>
      <t xml:space="preserve">              </t>
    </r>
    <r>
      <rPr>
        <b/>
        <sz val="18"/>
        <rFont val="宋体"/>
        <charset val="134"/>
      </rPr>
      <t>一年内到期的非流动资产评估明细表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</si>
  <si>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3-12</t>
    </r>
  </si>
  <si>
    <t xml:space="preserve">    其他流动资产评估明细表</t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</si>
  <si>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3-13</t>
    </r>
  </si>
  <si>
    <r>
      <rPr>
        <b/>
        <sz val="10"/>
        <rFont val="宋体"/>
        <charset val="134"/>
      </rPr>
      <t>名称及内容</t>
    </r>
  </si>
  <si>
    <r>
      <rPr>
        <b/>
        <sz val="10"/>
        <rFont val="宋体"/>
        <charset val="134"/>
      </rPr>
      <t>尚存收益期</t>
    </r>
  </si>
  <si>
    <r>
      <rPr>
        <b/>
        <sz val="18"/>
        <rFont val="宋体"/>
        <charset val="134"/>
      </rPr>
      <t>债权投资评估明细表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</si>
  <si>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</t>
    </r>
  </si>
  <si>
    <r>
      <rPr>
        <b/>
        <sz val="10"/>
        <rFont val="宋体"/>
        <charset val="134"/>
      </rPr>
      <t>债券种类</t>
    </r>
  </si>
  <si>
    <r>
      <rPr>
        <b/>
        <sz val="10"/>
        <rFont val="宋体"/>
        <charset val="134"/>
      </rPr>
      <t>到期日</t>
    </r>
  </si>
  <si>
    <r>
      <rPr>
        <b/>
        <sz val="10"/>
        <rFont val="宋体"/>
        <charset val="134"/>
      </rPr>
      <t>成本</t>
    </r>
  </si>
  <si>
    <r>
      <rPr>
        <b/>
        <sz val="10"/>
        <rFont val="宋体"/>
        <charset val="134"/>
      </rPr>
      <t>债权投资合计</t>
    </r>
  </si>
  <si>
    <r>
      <rPr>
        <b/>
        <sz val="10"/>
        <rFont val="宋体"/>
        <charset val="134"/>
      </rPr>
      <t>减：债权投资减值准备</t>
    </r>
  </si>
  <si>
    <r>
      <rPr>
        <b/>
        <sz val="10"/>
        <rFont val="宋体"/>
        <charset val="134"/>
      </rPr>
      <t>债权投资净额</t>
    </r>
  </si>
  <si>
    <r>
      <rPr>
        <b/>
        <sz val="18"/>
        <rFont val="宋体"/>
        <charset val="134"/>
      </rPr>
      <t>可供出售金融资产评估汇总表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</si>
  <si>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4-2</t>
    </r>
  </si>
  <si>
    <t>4-2-1</t>
  </si>
  <si>
    <r>
      <rPr>
        <sz val="10"/>
        <rFont val="宋体"/>
        <charset val="134"/>
      </rPr>
      <t>可供出售金融资产</t>
    </r>
    <r>
      <rPr>
        <sz val="10"/>
        <rFont val="Arial Narrow"/>
        <charset val="134"/>
      </rPr>
      <t>--</t>
    </r>
    <r>
      <rPr>
        <sz val="10"/>
        <rFont val="宋体"/>
        <charset val="134"/>
      </rPr>
      <t>股票投资</t>
    </r>
  </si>
  <si>
    <t>4-2-2</t>
  </si>
  <si>
    <r>
      <rPr>
        <sz val="10"/>
        <rFont val="宋体"/>
        <charset val="134"/>
      </rPr>
      <t>可供出售金融资产</t>
    </r>
    <r>
      <rPr>
        <sz val="10"/>
        <rFont val="Arial Narrow"/>
        <charset val="134"/>
      </rPr>
      <t>--</t>
    </r>
    <r>
      <rPr>
        <sz val="10"/>
        <rFont val="宋体"/>
        <charset val="134"/>
      </rPr>
      <t>债券投资</t>
    </r>
  </si>
  <si>
    <t>4-2-3</t>
  </si>
  <si>
    <r>
      <rPr>
        <sz val="10"/>
        <rFont val="宋体"/>
        <charset val="134"/>
      </rPr>
      <t>可供出售金融资产</t>
    </r>
    <r>
      <rPr>
        <sz val="10"/>
        <rFont val="Arial Narrow"/>
        <charset val="134"/>
      </rPr>
      <t>--</t>
    </r>
    <r>
      <rPr>
        <sz val="10"/>
        <rFont val="宋体"/>
        <charset val="134"/>
      </rPr>
      <t>其他投资</t>
    </r>
  </si>
  <si>
    <r>
      <rPr>
        <b/>
        <sz val="10"/>
        <rFont val="宋体"/>
        <charset val="134"/>
      </rPr>
      <t>可供出售金融资产合计</t>
    </r>
  </si>
  <si>
    <r>
      <rPr>
        <b/>
        <sz val="10"/>
        <rFont val="宋体"/>
        <charset val="134"/>
      </rPr>
      <t>减：可供出售金融资产跌价准备</t>
    </r>
  </si>
  <si>
    <r>
      <rPr>
        <b/>
        <sz val="10"/>
        <rFont val="宋体"/>
        <charset val="134"/>
      </rPr>
      <t>可供出售金融资产净额</t>
    </r>
  </si>
  <si>
    <r>
      <rPr>
        <b/>
        <sz val="18"/>
        <rFont val="宋体"/>
        <charset val="134"/>
      </rPr>
      <t>可供出售金融资产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股票评估明细表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</si>
  <si>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4-2-1</t>
    </r>
  </si>
  <si>
    <r>
      <rPr>
        <b/>
        <sz val="10"/>
        <rFont val="宋体"/>
        <charset val="134"/>
      </rPr>
      <t>股票代码</t>
    </r>
  </si>
  <si>
    <r>
      <rPr>
        <b/>
        <sz val="10"/>
        <rFont val="宋体"/>
        <charset val="134"/>
      </rPr>
      <t>股票性质</t>
    </r>
  </si>
  <si>
    <r>
      <rPr>
        <b/>
        <sz val="10"/>
        <rFont val="宋体"/>
        <charset val="134"/>
      </rPr>
      <t>基准日市价</t>
    </r>
  </si>
  <si>
    <r>
      <rPr>
        <b/>
        <sz val="10"/>
        <rFont val="宋体"/>
        <charset val="134"/>
      </rPr>
      <t>可供出售金融资产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股票合计</t>
    </r>
  </si>
  <si>
    <r>
      <rPr>
        <b/>
        <sz val="10"/>
        <rFont val="宋体"/>
        <charset val="134"/>
      </rPr>
      <t>可供出售金融资产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股票净值</t>
    </r>
  </si>
  <si>
    <r>
      <rPr>
        <b/>
        <sz val="18"/>
        <rFont val="Arial Narrow"/>
        <charset val="134"/>
      </rPr>
      <t xml:space="preserve">      </t>
    </r>
    <r>
      <rPr>
        <b/>
        <sz val="18"/>
        <rFont val="宋体"/>
        <charset val="134"/>
      </rPr>
      <t>可供出售金融资产</t>
    </r>
    <r>
      <rPr>
        <b/>
        <sz val="18"/>
        <rFont val="Arial Narrow"/>
        <charset val="134"/>
      </rPr>
      <t>-</t>
    </r>
    <r>
      <rPr>
        <b/>
        <sz val="18"/>
        <rFont val="宋体"/>
        <charset val="134"/>
      </rPr>
      <t>债券评估明细表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</si>
  <si>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4-2-2</t>
    </r>
  </si>
  <si>
    <r>
      <rPr>
        <b/>
        <sz val="10"/>
        <rFont val="宋体"/>
        <charset val="134"/>
      </rPr>
      <t>票面年利率</t>
    </r>
  </si>
  <si>
    <r>
      <rPr>
        <b/>
        <sz val="10"/>
        <rFont val="宋体"/>
        <charset val="134"/>
      </rPr>
      <t>可供出售金融资产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债券合计</t>
    </r>
  </si>
  <si>
    <r>
      <rPr>
        <b/>
        <sz val="10"/>
        <rFont val="宋体"/>
        <charset val="134"/>
      </rPr>
      <t>可供出售金融资产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债券净值</t>
    </r>
  </si>
  <si>
    <r>
      <rPr>
        <b/>
        <sz val="18"/>
        <rFont val="宋体"/>
        <charset val="134"/>
      </rPr>
      <t>可供出售金融资产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其他投资评估明细表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</si>
  <si>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4-2-3</t>
    </r>
  </si>
  <si>
    <r>
      <rPr>
        <b/>
        <sz val="10"/>
        <rFont val="宋体"/>
        <charset val="134"/>
      </rPr>
      <t>投资种类</t>
    </r>
  </si>
  <si>
    <r>
      <rPr>
        <b/>
        <sz val="10"/>
        <rFont val="宋体"/>
        <charset val="134"/>
      </rPr>
      <t>年利率</t>
    </r>
    <r>
      <rPr>
        <b/>
        <sz val="10"/>
        <rFont val="Arial Narrow"/>
        <charset val="134"/>
      </rPr>
      <t>%</t>
    </r>
  </si>
  <si>
    <r>
      <rPr>
        <b/>
        <sz val="10"/>
        <rFont val="宋体"/>
        <charset val="134"/>
      </rPr>
      <t>可供出售金融资产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其他合计</t>
    </r>
  </si>
  <si>
    <r>
      <rPr>
        <b/>
        <sz val="10"/>
        <rFont val="宋体"/>
        <charset val="134"/>
      </rPr>
      <t>可供出售金融资产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其他净额</t>
    </r>
  </si>
  <si>
    <r>
      <rPr>
        <b/>
        <sz val="18"/>
        <rFont val="Times New Roman"/>
        <charset val="134"/>
      </rPr>
      <t>其他债权投资评估明细表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</si>
  <si>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4-3</t>
    </r>
  </si>
  <si>
    <r>
      <rPr>
        <b/>
        <sz val="10"/>
        <rFont val="宋体"/>
        <charset val="134"/>
      </rPr>
      <t>债权类别</t>
    </r>
  </si>
  <si>
    <r>
      <rPr>
        <b/>
        <sz val="10"/>
        <rFont val="Times New Roman"/>
        <charset val="134"/>
      </rPr>
      <t>增减值</t>
    </r>
  </si>
  <si>
    <r>
      <rPr>
        <b/>
        <sz val="10"/>
        <rFont val="Times New Roman"/>
        <charset val="134"/>
      </rPr>
      <t>增减率</t>
    </r>
    <r>
      <rPr>
        <b/>
        <sz val="10"/>
        <rFont val="Arial Narrow"/>
        <charset val="134"/>
      </rPr>
      <t>%</t>
    </r>
  </si>
  <si>
    <r>
      <rPr>
        <sz val="10"/>
        <rFont val="宋体"/>
        <charset val="134"/>
      </rPr>
      <t>合</t>
    </r>
    <r>
      <rPr>
        <sz val="10"/>
        <rFont val="Arial Narrow"/>
        <charset val="134"/>
      </rPr>
      <t xml:space="preserve">    </t>
    </r>
    <r>
      <rPr>
        <sz val="10"/>
        <rFont val="宋体"/>
        <charset val="134"/>
      </rPr>
      <t>计</t>
    </r>
  </si>
  <si>
    <r>
      <rPr>
        <b/>
        <sz val="18"/>
        <rFont val="Arial Narrow"/>
        <charset val="134"/>
      </rPr>
      <t xml:space="preserve">      </t>
    </r>
    <r>
      <rPr>
        <b/>
        <sz val="18"/>
        <rFont val="宋体"/>
        <charset val="134"/>
      </rPr>
      <t>持有至到期投资评估明细表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</si>
  <si>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4-4</t>
    </r>
  </si>
  <si>
    <r>
      <rPr>
        <b/>
        <sz val="18"/>
        <rFont val="Arial Narrow"/>
        <charset val="134"/>
      </rPr>
      <t xml:space="preserve">        </t>
    </r>
    <r>
      <rPr>
        <b/>
        <sz val="18"/>
        <rFont val="宋体"/>
        <charset val="134"/>
      </rPr>
      <t>长期应收款评估明细表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</si>
  <si>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4-5</t>
    </r>
  </si>
  <si>
    <r>
      <rPr>
        <b/>
        <sz val="10"/>
        <rFont val="宋体"/>
        <charset val="134"/>
      </rPr>
      <t>约定回款时间</t>
    </r>
  </si>
  <si>
    <t>账龄（月）</t>
  </si>
  <si>
    <r>
      <rPr>
        <b/>
        <sz val="10"/>
        <rFont val="宋体"/>
        <charset val="134"/>
      </rPr>
      <t>长期应收款合计</t>
    </r>
  </si>
  <si>
    <r>
      <rPr>
        <b/>
        <sz val="10"/>
        <rFont val="宋体"/>
        <charset val="134"/>
      </rPr>
      <t>长期应收款净额</t>
    </r>
  </si>
  <si>
    <r>
      <rPr>
        <b/>
        <sz val="18"/>
        <rFont val="宋体"/>
        <charset val="134"/>
      </rPr>
      <t>长期股权投资评估明细表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</si>
  <si>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4-6</t>
    </r>
  </si>
  <si>
    <r>
      <rPr>
        <b/>
        <sz val="10"/>
        <rFont val="宋体"/>
        <charset val="134"/>
      </rPr>
      <t>协议投资期限</t>
    </r>
  </si>
  <si>
    <r>
      <rPr>
        <b/>
        <sz val="10"/>
        <rFont val="宋体"/>
        <charset val="134"/>
      </rPr>
      <t>投资成本</t>
    </r>
  </si>
  <si>
    <r>
      <rPr>
        <b/>
        <sz val="10"/>
        <rFont val="宋体"/>
        <charset val="134"/>
      </rPr>
      <t>投资比例</t>
    </r>
  </si>
  <si>
    <r>
      <rPr>
        <b/>
        <sz val="10"/>
        <rFont val="宋体"/>
        <charset val="134"/>
      </rPr>
      <t>投资资产状况</t>
    </r>
  </si>
  <si>
    <r>
      <rPr>
        <b/>
        <sz val="10"/>
        <rFont val="宋体"/>
        <charset val="134"/>
      </rPr>
      <t>长期股权投资合计</t>
    </r>
  </si>
  <si>
    <r>
      <rPr>
        <b/>
        <sz val="10"/>
        <rFont val="宋体"/>
        <charset val="134"/>
      </rPr>
      <t>长期股权投资净值</t>
    </r>
  </si>
  <si>
    <r>
      <rPr>
        <b/>
        <sz val="18"/>
        <rFont val="Arial Narrow"/>
        <charset val="134"/>
      </rPr>
      <t xml:space="preserve">                   </t>
    </r>
    <r>
      <rPr>
        <b/>
        <sz val="18"/>
        <rFont val="宋体"/>
        <charset val="134"/>
      </rPr>
      <t>其他权益工具投资评估汇总表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</si>
  <si>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4-7</t>
    </r>
  </si>
  <si>
    <r>
      <rPr>
        <b/>
        <sz val="10"/>
        <rFont val="宋体"/>
        <charset val="134"/>
      </rPr>
      <t>增减值</t>
    </r>
  </si>
  <si>
    <t>4-7-1</t>
  </si>
  <si>
    <r>
      <rPr>
        <sz val="10"/>
        <rFont val="宋体"/>
        <charset val="134"/>
      </rPr>
      <t>其他权益工具</t>
    </r>
    <r>
      <rPr>
        <sz val="10"/>
        <rFont val="Arial Narrow"/>
        <charset val="134"/>
      </rPr>
      <t>-</t>
    </r>
    <r>
      <rPr>
        <sz val="10"/>
        <rFont val="宋体"/>
        <charset val="134"/>
      </rPr>
      <t>股票投资</t>
    </r>
  </si>
  <si>
    <t>4-7-2</t>
  </si>
  <si>
    <r>
      <rPr>
        <sz val="10"/>
        <rFont val="宋体"/>
        <charset val="134"/>
      </rPr>
      <t>其他权益工具</t>
    </r>
    <r>
      <rPr>
        <sz val="10"/>
        <rFont val="Arial Narrow"/>
        <charset val="134"/>
      </rPr>
      <t>-</t>
    </r>
    <r>
      <rPr>
        <sz val="10"/>
        <rFont val="宋体"/>
        <charset val="134"/>
      </rPr>
      <t>其他投资</t>
    </r>
  </si>
  <si>
    <r>
      <rPr>
        <b/>
        <sz val="10"/>
        <rFont val="Times New Roman"/>
        <charset val="134"/>
      </rPr>
      <t>其他权益工具投资合计</t>
    </r>
  </si>
  <si>
    <r>
      <rPr>
        <b/>
        <sz val="10"/>
        <rFont val="Times New Roman"/>
        <charset val="134"/>
      </rPr>
      <t>减：其他权益工具投资减值准备</t>
    </r>
  </si>
  <si>
    <r>
      <rPr>
        <b/>
        <sz val="10"/>
        <rFont val="Times New Roman"/>
        <charset val="134"/>
      </rPr>
      <t>其他权益工具投资净额</t>
    </r>
  </si>
  <si>
    <r>
      <rPr>
        <b/>
        <sz val="18"/>
        <rFont val="宋体"/>
        <charset val="134"/>
      </rPr>
      <t>其他权益工具投资</t>
    </r>
    <r>
      <rPr>
        <b/>
        <sz val="18"/>
        <rFont val="Arial Narrow"/>
        <charset val="134"/>
      </rPr>
      <t>—</t>
    </r>
    <r>
      <rPr>
        <b/>
        <sz val="18"/>
        <rFont val="宋体"/>
        <charset val="134"/>
      </rPr>
      <t>股票投资评估明细表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</si>
  <si>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4-7-1</t>
    </r>
  </si>
  <si>
    <r>
      <rPr>
        <b/>
        <sz val="10"/>
        <rFont val="宋体"/>
        <charset val="134"/>
      </rPr>
      <t>持股比例</t>
    </r>
    <r>
      <rPr>
        <b/>
        <sz val="10"/>
        <rFont val="Arial Narrow"/>
        <charset val="134"/>
      </rPr>
      <t>%</t>
    </r>
  </si>
  <si>
    <r>
      <rPr>
        <b/>
        <sz val="10"/>
        <rFont val="宋体"/>
        <charset val="134"/>
      </rPr>
      <t>基准日收盘价</t>
    </r>
  </si>
  <si>
    <r>
      <rPr>
        <b/>
        <sz val="10"/>
        <rFont val="宋体"/>
        <charset val="134"/>
      </rPr>
      <t>取得成本</t>
    </r>
  </si>
  <si>
    <r>
      <rPr>
        <sz val="10"/>
        <rFont val="宋体"/>
        <charset val="134"/>
      </rPr>
      <t>合</t>
    </r>
    <r>
      <rPr>
        <sz val="10"/>
        <rFont val="Arial Narrow"/>
        <charset val="134"/>
      </rPr>
      <t xml:space="preserve">            </t>
    </r>
    <r>
      <rPr>
        <sz val="10"/>
        <rFont val="宋体"/>
        <charset val="134"/>
      </rPr>
      <t>计</t>
    </r>
  </si>
  <si>
    <r>
      <rPr>
        <b/>
        <sz val="18"/>
        <rFont val="Times New Roman"/>
        <charset val="134"/>
      </rPr>
      <t>其他权益工具</t>
    </r>
    <r>
      <rPr>
        <b/>
        <sz val="18"/>
        <rFont val="Arial Narrow"/>
        <charset val="134"/>
      </rPr>
      <t>—</t>
    </r>
    <r>
      <rPr>
        <b/>
        <sz val="18"/>
        <rFont val="Times New Roman"/>
        <charset val="134"/>
      </rPr>
      <t>其他投资评估明细表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</si>
  <si>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4-7-2</t>
    </r>
  </si>
  <si>
    <r>
      <rPr>
        <b/>
        <sz val="10"/>
        <rFont val="宋体"/>
        <charset val="134"/>
      </rPr>
      <t>合计</t>
    </r>
  </si>
  <si>
    <r>
      <rPr>
        <b/>
        <sz val="18"/>
        <rFont val="宋体"/>
        <charset val="134"/>
      </rPr>
      <t>其他非流动金融资产评估明细表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</si>
  <si>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4-8</t>
    </r>
  </si>
  <si>
    <r>
      <rPr>
        <b/>
        <sz val="10"/>
        <rFont val="宋体"/>
        <charset val="134"/>
      </rPr>
      <t>投资类别</t>
    </r>
  </si>
  <si>
    <r>
      <rPr>
        <b/>
        <sz val="10"/>
        <rFont val="宋体"/>
        <charset val="134"/>
      </rPr>
      <t>合</t>
    </r>
    <r>
      <rPr>
        <b/>
        <sz val="10"/>
        <rFont val="Arial Narrow"/>
        <charset val="134"/>
      </rPr>
      <t xml:space="preserve">            </t>
    </r>
    <r>
      <rPr>
        <b/>
        <sz val="10"/>
        <rFont val="宋体"/>
        <charset val="134"/>
      </rPr>
      <t>计</t>
    </r>
  </si>
  <si>
    <r>
      <rPr>
        <b/>
        <sz val="10"/>
        <rFont val="宋体"/>
        <charset val="134"/>
      </rPr>
      <t>减：其他非流动金融资产减值准备</t>
    </r>
  </si>
  <si>
    <r>
      <rPr>
        <b/>
        <sz val="10"/>
        <rFont val="宋体"/>
        <charset val="134"/>
      </rPr>
      <t>净</t>
    </r>
    <r>
      <rPr>
        <b/>
        <sz val="10"/>
        <rFont val="Arial Narrow"/>
        <charset val="134"/>
      </rPr>
      <t xml:space="preserve">            </t>
    </r>
    <r>
      <rPr>
        <b/>
        <sz val="10"/>
        <rFont val="宋体"/>
        <charset val="134"/>
      </rPr>
      <t>额</t>
    </r>
  </si>
  <si>
    <r>
      <rPr>
        <b/>
        <sz val="18"/>
        <rFont val="宋体"/>
        <charset val="134"/>
      </rPr>
      <t>投资性房地产评估汇总表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</si>
  <si>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4-9</t>
    </r>
  </si>
  <si>
    <t>4-9-1</t>
  </si>
  <si>
    <r>
      <rPr>
        <sz val="10"/>
        <rFont val="宋体"/>
        <charset val="134"/>
      </rPr>
      <t>投资性房地产</t>
    </r>
    <r>
      <rPr>
        <sz val="10"/>
        <rFont val="Arial Narrow"/>
        <charset val="134"/>
      </rPr>
      <t>-</t>
    </r>
    <r>
      <rPr>
        <sz val="10"/>
        <rFont val="宋体"/>
        <charset val="134"/>
      </rPr>
      <t>已出租建筑物</t>
    </r>
  </si>
  <si>
    <t>4-9-2</t>
  </si>
  <si>
    <r>
      <rPr>
        <sz val="10"/>
        <rFont val="宋体"/>
        <charset val="134"/>
      </rPr>
      <t>投资性房地产</t>
    </r>
    <r>
      <rPr>
        <sz val="10"/>
        <rFont val="Arial Narrow"/>
        <charset val="134"/>
      </rPr>
      <t>-</t>
    </r>
    <r>
      <rPr>
        <sz val="10"/>
        <rFont val="宋体"/>
        <charset val="134"/>
      </rPr>
      <t>已出租土地使用权</t>
    </r>
  </si>
  <si>
    <t>4-9-3</t>
  </si>
  <si>
    <r>
      <rPr>
        <sz val="10"/>
        <rFont val="宋体"/>
        <charset val="134"/>
      </rPr>
      <t>投资性房地产</t>
    </r>
    <r>
      <rPr>
        <sz val="10"/>
        <rFont val="Arial Narrow"/>
        <charset val="134"/>
      </rPr>
      <t>-</t>
    </r>
    <r>
      <rPr>
        <sz val="10"/>
        <rFont val="宋体"/>
        <charset val="134"/>
      </rPr>
      <t>持有并准备转让土地使用权</t>
    </r>
  </si>
  <si>
    <r>
      <rPr>
        <b/>
        <sz val="10"/>
        <rFont val="宋体"/>
        <charset val="134"/>
      </rPr>
      <t>投资性房地产合计</t>
    </r>
  </si>
  <si>
    <r>
      <rPr>
        <b/>
        <sz val="10"/>
        <rFont val="宋体"/>
        <charset val="134"/>
      </rPr>
      <t>减：投资性房地产减值准备</t>
    </r>
  </si>
  <si>
    <r>
      <rPr>
        <b/>
        <sz val="10"/>
        <rFont val="宋体"/>
        <charset val="134"/>
      </rPr>
      <t>投资性房地产净额</t>
    </r>
  </si>
  <si>
    <r>
      <rPr>
        <b/>
        <sz val="18"/>
        <rFont val="Arial Narrow"/>
        <charset val="134"/>
      </rPr>
      <t xml:space="preserve">        </t>
    </r>
    <r>
      <rPr>
        <b/>
        <sz val="18"/>
        <rFont val="宋体"/>
        <charset val="134"/>
      </rPr>
      <t>投资性房地产</t>
    </r>
    <r>
      <rPr>
        <b/>
        <sz val="18"/>
        <rFont val="Arial Narrow"/>
        <charset val="134"/>
      </rPr>
      <t>——</t>
    </r>
    <r>
      <rPr>
        <b/>
        <sz val="18"/>
        <rFont val="宋体"/>
        <charset val="134"/>
      </rPr>
      <t>持有并准备转让土地使用权评估明细表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</si>
  <si>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4-9-3</t>
    </r>
  </si>
  <si>
    <r>
      <rPr>
        <b/>
        <sz val="10"/>
        <rFont val="宋体"/>
        <charset val="134"/>
      </rPr>
      <t>土地使用权证编号</t>
    </r>
  </si>
  <si>
    <r>
      <rPr>
        <b/>
        <sz val="10"/>
        <rFont val="宋体"/>
        <charset val="134"/>
      </rPr>
      <t>土地位置</t>
    </r>
  </si>
  <si>
    <r>
      <rPr>
        <b/>
        <sz val="10"/>
        <rFont val="宋体"/>
        <charset val="134"/>
      </rPr>
      <t>取得日期</t>
    </r>
  </si>
  <si>
    <r>
      <rPr>
        <b/>
        <sz val="10"/>
        <rFont val="宋体"/>
        <charset val="134"/>
      </rPr>
      <t>用地性质</t>
    </r>
  </si>
  <si>
    <r>
      <rPr>
        <b/>
        <sz val="10"/>
        <rFont val="宋体"/>
        <charset val="134"/>
      </rPr>
      <t>准用年限</t>
    </r>
  </si>
  <si>
    <r>
      <rPr>
        <b/>
        <sz val="10"/>
        <rFont val="宋体"/>
        <charset val="134"/>
      </rPr>
      <t>开发程度</t>
    </r>
  </si>
  <si>
    <r>
      <rPr>
        <b/>
        <sz val="10"/>
        <rFont val="宋体"/>
        <charset val="134"/>
      </rPr>
      <t>面积</t>
    </r>
    <r>
      <rPr>
        <b/>
        <sz val="10"/>
        <rFont val="Arial Narrow"/>
        <charset val="134"/>
      </rPr>
      <t>(M</t>
    </r>
    <r>
      <rPr>
        <b/>
        <vertAlign val="superscript"/>
        <sz val="10"/>
        <rFont val="Arial Narrow"/>
        <charset val="134"/>
      </rPr>
      <t>2</t>
    </r>
    <r>
      <rPr>
        <b/>
        <sz val="10"/>
        <rFont val="Arial Narrow"/>
        <charset val="134"/>
      </rPr>
      <t>)</t>
    </r>
  </si>
  <si>
    <t>原始入账价值</t>
  </si>
  <si>
    <r>
      <rPr>
        <b/>
        <sz val="10"/>
        <rFont val="宋体"/>
        <charset val="134"/>
      </rPr>
      <t>持有并准备转让土地使用权合计</t>
    </r>
  </si>
  <si>
    <r>
      <rPr>
        <b/>
        <sz val="10"/>
        <rFont val="宋体"/>
        <charset val="134"/>
      </rPr>
      <t>持有并准备转让土地使用权净额</t>
    </r>
  </si>
  <si>
    <r>
      <rPr>
        <b/>
        <sz val="18"/>
        <rFont val="Arial Narrow"/>
        <charset val="134"/>
      </rPr>
      <t xml:space="preserve">       </t>
    </r>
    <r>
      <rPr>
        <b/>
        <sz val="18"/>
        <rFont val="宋体"/>
        <charset val="134"/>
      </rPr>
      <t>投资性房地产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已出租建筑物评估明细表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</si>
  <si>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4-9-1</t>
    </r>
  </si>
  <si>
    <t>权证编号</t>
  </si>
  <si>
    <t>宗地代码</t>
  </si>
  <si>
    <t>建筑物名称</t>
  </si>
  <si>
    <t>地理位置</t>
  </si>
  <si>
    <t>用途</t>
  </si>
  <si>
    <t>朝向</t>
  </si>
  <si>
    <t>层数</t>
  </si>
  <si>
    <t>总高</t>
  </si>
  <si>
    <t>层高</t>
  </si>
  <si>
    <t>建筑装修情况</t>
  </si>
  <si>
    <t>基础设施</t>
  </si>
  <si>
    <t>翻修维修保养情况</t>
  </si>
  <si>
    <t>结构</t>
  </si>
  <si>
    <t>建成年月</t>
  </si>
  <si>
    <t>建筑面积</t>
  </si>
  <si>
    <t>计量单位</t>
  </si>
  <si>
    <t>约定租期</t>
  </si>
  <si>
    <t>合同租金</t>
  </si>
  <si>
    <t>增减</t>
  </si>
  <si>
    <r>
      <rPr>
        <b/>
        <sz val="10"/>
        <rFont val="宋体"/>
        <charset val="134"/>
      </rPr>
      <t>评估单价(元/M</t>
    </r>
    <r>
      <rPr>
        <b/>
        <vertAlign val="superscript"/>
        <sz val="10"/>
        <rFont val="宋体"/>
        <charset val="134"/>
      </rPr>
      <t>2</t>
    </r>
    <r>
      <rPr>
        <b/>
        <sz val="10"/>
        <rFont val="宋体"/>
        <charset val="134"/>
      </rPr>
      <t>)</t>
    </r>
  </si>
  <si>
    <r>
      <rPr>
        <b/>
        <sz val="10"/>
        <rFont val="Times New Roman"/>
        <charset val="134"/>
      </rPr>
      <t>清产核资损失情况</t>
    </r>
  </si>
  <si>
    <t>原值</t>
  </si>
  <si>
    <t>净值</t>
  </si>
  <si>
    <t>成新率%</t>
  </si>
  <si>
    <t>率%</t>
  </si>
  <si>
    <r>
      <rPr>
        <b/>
        <sz val="10"/>
        <rFont val="宋体"/>
        <charset val="134"/>
      </rPr>
      <t>已出租建筑物合计</t>
    </r>
  </si>
  <si>
    <r>
      <rPr>
        <b/>
        <sz val="10"/>
        <rFont val="宋体"/>
        <charset val="134"/>
      </rPr>
      <t>已出租建筑物净额</t>
    </r>
  </si>
  <si>
    <r>
      <rPr>
        <b/>
        <sz val="18"/>
        <rFont val="宋体"/>
        <charset val="134"/>
      </rPr>
      <t>投资性房地产</t>
    </r>
    <r>
      <rPr>
        <b/>
        <sz val="18"/>
        <rFont val="Arial Narrow"/>
        <charset val="134"/>
      </rPr>
      <t>——</t>
    </r>
    <r>
      <rPr>
        <b/>
        <sz val="18"/>
        <rFont val="宋体"/>
        <charset val="134"/>
      </rPr>
      <t>已出租土地使用权评估明细表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</si>
  <si>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4-9-2</t>
    </r>
  </si>
  <si>
    <r>
      <rPr>
        <b/>
        <sz val="10"/>
        <rFont val="宋体"/>
        <charset val="134"/>
      </rPr>
      <t>约定租期</t>
    </r>
  </si>
  <si>
    <r>
      <rPr>
        <b/>
        <sz val="10"/>
        <rFont val="宋体"/>
        <charset val="134"/>
      </rPr>
      <t>合同租金</t>
    </r>
  </si>
  <si>
    <r>
      <rPr>
        <b/>
        <sz val="10"/>
        <rFont val="宋体"/>
        <charset val="134"/>
      </rPr>
      <t>已出租土地使用权合计</t>
    </r>
  </si>
  <si>
    <r>
      <rPr>
        <b/>
        <sz val="10"/>
        <rFont val="宋体"/>
        <charset val="134"/>
      </rPr>
      <t>已出租土地使用权净额</t>
    </r>
  </si>
  <si>
    <t xml:space="preserve">                      汇总表                       单位：元</t>
  </si>
  <si>
    <t>标的包括</t>
  </si>
  <si>
    <t>项</t>
  </si>
  <si>
    <t>挂牌价</t>
  </si>
  <si>
    <t>保证金</t>
  </si>
  <si>
    <t>竞价阶梯</t>
  </si>
  <si>
    <t>房屋建筑物</t>
  </si>
  <si>
    <t>构筑物</t>
  </si>
  <si>
    <t>机械设备</t>
  </si>
  <si>
    <t>合计</t>
  </si>
  <si>
    <r>
      <rPr>
        <b/>
        <sz val="18"/>
        <rFont val="宋体"/>
        <charset val="134"/>
      </rPr>
      <t>固定资产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房屋建筑物评估明细表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</si>
  <si>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4-10-1</t>
    </r>
  </si>
  <si>
    <t>被评估单位名称：齐齐哈尔龙北铁东水泥有限公司</t>
  </si>
  <si>
    <t>房屋权证编号</t>
  </si>
  <si>
    <t>土地权证编号</t>
  </si>
  <si>
    <t>结构类型</t>
  </si>
  <si>
    <t>结构层数</t>
  </si>
  <si>
    <t>檐高（米）</t>
  </si>
  <si>
    <t>层高（米）</t>
  </si>
  <si>
    <t>吊车吨位   （T）</t>
  </si>
  <si>
    <t>跨度(M)</t>
  </si>
  <si>
    <t>柱距(M)</t>
  </si>
  <si>
    <t>设备设施</t>
  </si>
  <si>
    <t>成本单价</t>
  </si>
  <si>
    <r>
      <rPr>
        <b/>
        <sz val="10"/>
        <rFont val="宋体"/>
        <charset val="134"/>
      </rPr>
      <t>(元/M</t>
    </r>
    <r>
      <rPr>
        <b/>
        <vertAlign val="superscript"/>
        <sz val="10"/>
        <rFont val="宋体"/>
        <charset val="134"/>
      </rPr>
      <t>2)</t>
    </r>
  </si>
  <si>
    <t>无</t>
  </si>
  <si>
    <r>
      <rPr>
        <sz val="9"/>
        <rFont val="宋体"/>
        <charset val="134"/>
      </rPr>
      <t>齐土籍国有（</t>
    </r>
    <r>
      <rPr>
        <sz val="9"/>
        <rFont val="Arial Narrow"/>
        <charset val="134"/>
      </rPr>
      <t>2013</t>
    </r>
    <r>
      <rPr>
        <sz val="9"/>
        <rFont val="宋体"/>
        <charset val="134"/>
      </rPr>
      <t>）第</t>
    </r>
    <r>
      <rPr>
        <sz val="9"/>
        <rFont val="Arial Narrow"/>
        <charset val="134"/>
      </rPr>
      <t>0100405</t>
    </r>
  </si>
  <si>
    <t>齐齐哈尔富拉尔基区交通街3号</t>
  </si>
  <si>
    <t>泵房</t>
  </si>
  <si>
    <t>砖混</t>
  </si>
  <si>
    <t>2003年1月</t>
  </si>
  <si>
    <t>工业</t>
  </si>
  <si>
    <t>烧成车间</t>
  </si>
  <si>
    <t>闲置</t>
  </si>
  <si>
    <r>
      <rPr>
        <sz val="10"/>
        <rFont val="宋体"/>
        <charset val="134"/>
      </rPr>
      <t>房权证富房字第</t>
    </r>
    <r>
      <rPr>
        <sz val="10"/>
        <rFont val="Arial Narrow"/>
        <charset val="134"/>
      </rPr>
      <t>S2016010290</t>
    </r>
    <r>
      <rPr>
        <sz val="10"/>
        <rFont val="宋体"/>
        <charset val="134"/>
      </rPr>
      <t>号</t>
    </r>
  </si>
  <si>
    <r>
      <rPr>
        <sz val="9"/>
        <rFont val="宋体"/>
        <charset val="134"/>
      </rPr>
      <t>齐土籍国有（</t>
    </r>
    <r>
      <rPr>
        <sz val="9"/>
        <rFont val="Arial Narrow"/>
        <charset val="134"/>
      </rPr>
      <t>2013</t>
    </r>
    <r>
      <rPr>
        <sz val="9"/>
        <rFont val="宋体"/>
        <charset val="134"/>
      </rPr>
      <t>）第</t>
    </r>
    <r>
      <rPr>
        <sz val="9"/>
        <rFont val="Arial Narrow"/>
        <charset val="134"/>
      </rPr>
      <t>0100401</t>
    </r>
  </si>
  <si>
    <t>红宝石办事处交通街</t>
  </si>
  <si>
    <t>生料磨房</t>
  </si>
  <si>
    <t>1986年6月</t>
  </si>
  <si>
    <r>
      <rPr>
        <b/>
        <sz val="10"/>
        <rFont val="宋体"/>
        <charset val="134"/>
      </rPr>
      <t>房屋建筑物合计</t>
    </r>
  </si>
  <si>
    <r>
      <rPr>
        <b/>
        <sz val="10"/>
        <rFont val="宋体"/>
        <charset val="134"/>
      </rPr>
      <t>房屋建筑物净额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</si>
  <si>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4-10-2</t>
    </r>
  </si>
  <si>
    <r>
      <rPr>
        <b/>
        <sz val="10"/>
        <rFont val="宋体"/>
        <charset val="134"/>
      </rPr>
      <t>名</t>
    </r>
    <r>
      <rPr>
        <b/>
        <sz val="10"/>
        <rFont val="Arial Narrow"/>
        <charset val="134"/>
      </rPr>
      <t xml:space="preserve">   </t>
    </r>
    <r>
      <rPr>
        <b/>
        <sz val="10"/>
        <rFont val="宋体"/>
        <charset val="134"/>
      </rPr>
      <t>称</t>
    </r>
  </si>
  <si>
    <r>
      <rPr>
        <b/>
        <sz val="10"/>
        <rFont val="宋体"/>
        <charset val="134"/>
      </rPr>
      <t>地理位置</t>
    </r>
  </si>
  <si>
    <r>
      <rPr>
        <b/>
        <sz val="10"/>
        <rFont val="宋体"/>
        <charset val="134"/>
      </rPr>
      <t>结构</t>
    </r>
  </si>
  <si>
    <r>
      <rPr>
        <b/>
        <sz val="10"/>
        <rFont val="宋体"/>
        <charset val="134"/>
      </rPr>
      <t>建成年月</t>
    </r>
  </si>
  <si>
    <r>
      <rPr>
        <b/>
        <sz val="10"/>
        <rFont val="宋体"/>
        <charset val="134"/>
      </rPr>
      <t>材料</t>
    </r>
  </si>
  <si>
    <r>
      <rPr>
        <b/>
        <sz val="10"/>
        <rFont val="宋体"/>
        <charset val="134"/>
      </rPr>
      <t>规格尺寸</t>
    </r>
  </si>
  <si>
    <r>
      <rPr>
        <b/>
        <sz val="10"/>
        <rFont val="宋体"/>
        <charset val="134"/>
      </rPr>
      <t>建筑面积</t>
    </r>
    <r>
      <rPr>
        <b/>
        <sz val="10"/>
        <rFont val="Arial Narrow"/>
        <charset val="134"/>
      </rPr>
      <t>/</t>
    </r>
    <r>
      <rPr>
        <b/>
        <sz val="10"/>
        <rFont val="宋体"/>
        <charset val="134"/>
      </rPr>
      <t>体积</t>
    </r>
  </si>
  <si>
    <r>
      <rPr>
        <b/>
        <sz val="10"/>
        <rFont val="宋体"/>
        <charset val="134"/>
      </rPr>
      <t>备</t>
    </r>
    <r>
      <rPr>
        <b/>
        <sz val="10"/>
        <rFont val="Arial Narrow"/>
        <charset val="134"/>
      </rPr>
      <t xml:space="preserve">  </t>
    </r>
    <r>
      <rPr>
        <b/>
        <sz val="10"/>
        <rFont val="宋体"/>
        <charset val="134"/>
      </rPr>
      <t>注</t>
    </r>
  </si>
  <si>
    <r>
      <rPr>
        <b/>
        <sz val="8"/>
        <rFont val="宋体"/>
        <charset val="134"/>
      </rPr>
      <t>长度</t>
    </r>
    <r>
      <rPr>
        <b/>
        <sz val="8"/>
        <rFont val="Arial Narrow"/>
        <charset val="134"/>
      </rPr>
      <t>(M)</t>
    </r>
  </si>
  <si>
    <r>
      <rPr>
        <b/>
        <sz val="8"/>
        <rFont val="宋体"/>
        <charset val="134"/>
      </rPr>
      <t>宽度</t>
    </r>
    <r>
      <rPr>
        <b/>
        <sz val="8"/>
        <rFont val="Arial Narrow"/>
        <charset val="134"/>
      </rPr>
      <t>(M)</t>
    </r>
  </si>
  <si>
    <r>
      <rPr>
        <b/>
        <sz val="8"/>
        <rFont val="宋体"/>
        <charset val="134"/>
      </rPr>
      <t>高度</t>
    </r>
    <r>
      <rPr>
        <b/>
        <sz val="8"/>
        <rFont val="Arial Narrow"/>
        <charset val="134"/>
      </rPr>
      <t>(M)</t>
    </r>
  </si>
  <si>
    <r>
      <rPr>
        <b/>
        <sz val="8"/>
        <rFont val="宋体"/>
        <charset val="134"/>
      </rPr>
      <t>管径</t>
    </r>
    <r>
      <rPr>
        <b/>
        <sz val="8"/>
        <rFont val="Arial Narrow"/>
        <charset val="134"/>
      </rPr>
      <t>(M)</t>
    </r>
  </si>
  <si>
    <r>
      <rPr>
        <b/>
        <sz val="8"/>
        <rFont val="宋体"/>
        <charset val="134"/>
      </rPr>
      <t>壁厚</t>
    </r>
    <r>
      <rPr>
        <b/>
        <sz val="8"/>
        <rFont val="Arial Narrow"/>
        <charset val="134"/>
      </rPr>
      <t>(M)</t>
    </r>
  </si>
  <si>
    <r>
      <rPr>
        <b/>
        <sz val="10"/>
        <rFont val="宋体"/>
        <charset val="134"/>
      </rPr>
      <t>单价</t>
    </r>
  </si>
  <si>
    <t>水处理井</t>
  </si>
  <si>
    <r>
      <rPr>
        <sz val="9"/>
        <rFont val="宋体"/>
        <charset val="134"/>
      </rPr>
      <t>齐齐哈尔富拉尔基区交通街</t>
    </r>
    <r>
      <rPr>
        <sz val="9"/>
        <rFont val="Arial Narrow"/>
        <charset val="134"/>
      </rPr>
      <t>3</t>
    </r>
    <r>
      <rPr>
        <sz val="9"/>
        <rFont val="宋体"/>
        <charset val="134"/>
      </rPr>
      <t>号</t>
    </r>
  </si>
  <si>
    <t>2002年03月</t>
  </si>
  <si>
    <t>已填埋</t>
  </si>
  <si>
    <t>201205200012</t>
  </si>
  <si>
    <t>烧成混凝土框架结构</t>
  </si>
  <si>
    <t>钢混五层</t>
  </si>
  <si>
    <t>2006年12月</t>
  </si>
  <si>
    <t>201205200013</t>
  </si>
  <si>
    <t>生料仓</t>
  </si>
  <si>
    <t>钢混</t>
  </si>
  <si>
    <t>2003年01月</t>
  </si>
  <si>
    <t>201205200015</t>
  </si>
  <si>
    <r>
      <rPr>
        <sz val="9"/>
        <rFont val="宋体"/>
        <charset val="134"/>
      </rPr>
      <t>生料储仓</t>
    </r>
    <r>
      <rPr>
        <sz val="9"/>
        <rFont val="Arial Narrow"/>
        <charset val="134"/>
      </rPr>
      <t>2</t>
    </r>
    <r>
      <rPr>
        <sz val="9"/>
        <rFont val="宋体"/>
        <charset val="134"/>
      </rPr>
      <t>座</t>
    </r>
  </si>
  <si>
    <t>201205200016</t>
  </si>
  <si>
    <t>料场</t>
  </si>
  <si>
    <t>砼</t>
  </si>
  <si>
    <t>2007年12月</t>
  </si>
  <si>
    <t>做地面硬化，费用</t>
  </si>
  <si>
    <t>201205200023</t>
  </si>
  <si>
    <t>原石仓</t>
  </si>
  <si>
    <t>201205200024</t>
  </si>
  <si>
    <r>
      <rPr>
        <b/>
        <sz val="10"/>
        <rFont val="宋体"/>
        <charset val="134"/>
      </rPr>
      <t>构筑物合计</t>
    </r>
  </si>
  <si>
    <r>
      <rPr>
        <b/>
        <sz val="10"/>
        <rFont val="宋体"/>
        <charset val="134"/>
      </rPr>
      <t>构筑物净额</t>
    </r>
  </si>
  <si>
    <r>
      <rPr>
        <b/>
        <sz val="18"/>
        <rFont val="Arial Narrow"/>
        <charset val="134"/>
      </rPr>
      <t xml:space="preserve">     </t>
    </r>
    <r>
      <rPr>
        <b/>
        <sz val="18"/>
        <rFont val="宋体"/>
        <charset val="134"/>
      </rPr>
      <t>固定资产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管道和沟槽评估明细表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</si>
  <si>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4-10-3</t>
    </r>
  </si>
  <si>
    <t>名   称</t>
  </si>
  <si>
    <t>长度(M)</t>
  </si>
  <si>
    <t>槽深(M)</t>
  </si>
  <si>
    <t>沟宽(M)</t>
  </si>
  <si>
    <t>管径(M)</t>
  </si>
  <si>
    <t>壁厚(M)</t>
  </si>
  <si>
    <t>材质/结构</t>
  </si>
  <si>
    <t>重量/体积</t>
  </si>
  <si>
    <t>评估单价</t>
  </si>
  <si>
    <r>
      <rPr>
        <b/>
        <sz val="10"/>
        <rFont val="宋‘"/>
        <charset val="134"/>
      </rPr>
      <t>管道沟槽合计</t>
    </r>
  </si>
  <si>
    <r>
      <rPr>
        <b/>
        <sz val="10"/>
        <rFont val="宋‘"/>
        <charset val="134"/>
      </rPr>
      <t>减：减值准备</t>
    </r>
  </si>
  <si>
    <r>
      <rPr>
        <b/>
        <sz val="10"/>
        <rFont val="宋‘"/>
        <charset val="134"/>
      </rPr>
      <t>管道沟槽净额</t>
    </r>
  </si>
  <si>
    <r>
      <rPr>
        <b/>
        <sz val="18"/>
        <rFont val="Arial Narrow"/>
        <charset val="134"/>
      </rPr>
      <t xml:space="preserve">         </t>
    </r>
    <r>
      <rPr>
        <b/>
        <sz val="18"/>
        <rFont val="宋体"/>
        <charset val="134"/>
      </rPr>
      <t>固定资产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井巷工程评估明细表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</si>
  <si>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4-10-4</t>
    </r>
  </si>
  <si>
    <r>
      <rPr>
        <b/>
        <sz val="10"/>
        <rFont val="宋体"/>
        <charset val="134"/>
      </rPr>
      <t>井巷工程名称</t>
    </r>
  </si>
  <si>
    <r>
      <rPr>
        <b/>
        <sz val="10"/>
        <rFont val="宋体"/>
        <charset val="134"/>
      </rPr>
      <t>位置</t>
    </r>
  </si>
  <si>
    <r>
      <rPr>
        <b/>
        <sz val="10"/>
        <rFont val="宋体"/>
        <charset val="134"/>
      </rPr>
      <t>服务区段</t>
    </r>
  </si>
  <si>
    <r>
      <rPr>
        <b/>
        <sz val="10"/>
        <rFont val="宋体"/>
        <charset val="134"/>
      </rPr>
      <t>施工阶段</t>
    </r>
  </si>
  <si>
    <r>
      <rPr>
        <b/>
        <sz val="10"/>
        <rFont val="宋体"/>
        <charset val="134"/>
      </rPr>
      <t>巷道断面类型</t>
    </r>
  </si>
  <si>
    <r>
      <rPr>
        <b/>
        <sz val="10"/>
        <rFont val="宋体"/>
        <charset val="134"/>
      </rPr>
      <t>井筒斜长（</t>
    </r>
    <r>
      <rPr>
        <b/>
        <sz val="10"/>
        <rFont val="Arial Narrow"/>
        <charset val="134"/>
      </rPr>
      <t>m)</t>
    </r>
  </si>
  <si>
    <r>
      <rPr>
        <b/>
        <sz val="10"/>
        <rFont val="宋体"/>
        <charset val="134"/>
      </rPr>
      <t>煤岩类别</t>
    </r>
  </si>
  <si>
    <r>
      <rPr>
        <b/>
        <sz val="10"/>
        <rFont val="宋体"/>
        <charset val="134"/>
      </rPr>
      <t>岩石硬度系数</t>
    </r>
  </si>
  <si>
    <r>
      <rPr>
        <b/>
        <sz val="10"/>
        <rFont val="宋体"/>
        <charset val="134"/>
      </rPr>
      <t>支护方式</t>
    </r>
  </si>
  <si>
    <r>
      <rPr>
        <b/>
        <sz val="10"/>
        <rFont val="宋体"/>
        <charset val="134"/>
      </rPr>
      <t>材质</t>
    </r>
  </si>
  <si>
    <r>
      <rPr>
        <b/>
        <sz val="10"/>
        <rFont val="Times New Roman"/>
        <charset val="134"/>
      </rPr>
      <t>锚杆</t>
    </r>
  </si>
  <si>
    <r>
      <rPr>
        <b/>
        <sz val="10"/>
        <rFont val="Times New Roman"/>
        <charset val="134"/>
      </rPr>
      <t>锚索</t>
    </r>
  </si>
  <si>
    <r>
      <rPr>
        <b/>
        <sz val="10"/>
        <rFont val="宋体"/>
        <charset val="134"/>
      </rPr>
      <t>钢梁</t>
    </r>
  </si>
  <si>
    <r>
      <rPr>
        <b/>
        <sz val="10"/>
        <rFont val="宋体"/>
        <charset val="134"/>
      </rPr>
      <t>网片</t>
    </r>
    <r>
      <rPr>
        <b/>
        <sz val="10"/>
        <rFont val="Arial Narrow"/>
        <charset val="134"/>
      </rPr>
      <t>(</t>
    </r>
    <r>
      <rPr>
        <b/>
        <sz val="10"/>
        <rFont val="宋体"/>
        <charset val="134"/>
      </rPr>
      <t>张数</t>
    </r>
    <r>
      <rPr>
        <b/>
        <sz val="10"/>
        <rFont val="Arial Narrow"/>
        <charset val="134"/>
      </rPr>
      <t>/m)</t>
    </r>
  </si>
  <si>
    <r>
      <rPr>
        <b/>
        <sz val="10"/>
        <rFont val="宋体"/>
        <charset val="134"/>
      </rPr>
      <t>砼铺底</t>
    </r>
  </si>
  <si>
    <r>
      <rPr>
        <b/>
        <sz val="10"/>
        <rFont val="宋体"/>
        <charset val="134"/>
      </rPr>
      <t>铺轨</t>
    </r>
  </si>
  <si>
    <r>
      <rPr>
        <b/>
        <sz val="10"/>
        <rFont val="宋体"/>
        <charset val="134"/>
      </rPr>
      <t>掘进直径</t>
    </r>
    <r>
      <rPr>
        <b/>
        <sz val="10"/>
        <rFont val="Arial Narrow"/>
        <charset val="134"/>
      </rPr>
      <t>(m)</t>
    </r>
  </si>
  <si>
    <r>
      <rPr>
        <b/>
        <sz val="10"/>
        <rFont val="宋体"/>
        <charset val="134"/>
      </rPr>
      <t>掘进断面高度</t>
    </r>
    <r>
      <rPr>
        <b/>
        <sz val="10"/>
        <rFont val="Arial Narrow"/>
        <charset val="134"/>
      </rPr>
      <t>(m)</t>
    </r>
  </si>
  <si>
    <r>
      <rPr>
        <b/>
        <sz val="10"/>
        <rFont val="宋体"/>
        <charset val="134"/>
      </rPr>
      <t>掘进断面宽度</t>
    </r>
    <r>
      <rPr>
        <b/>
        <sz val="10"/>
        <rFont val="Arial Narrow"/>
        <charset val="134"/>
      </rPr>
      <t>(m)</t>
    </r>
  </si>
  <si>
    <r>
      <rPr>
        <b/>
        <sz val="10"/>
        <rFont val="宋体"/>
        <charset val="134"/>
      </rPr>
      <t>支护厚度</t>
    </r>
    <r>
      <rPr>
        <b/>
        <sz val="10"/>
        <rFont val="Arial Narrow"/>
        <charset val="134"/>
      </rPr>
      <t>(</t>
    </r>
    <r>
      <rPr>
        <b/>
        <sz val="10"/>
        <rFont val="宋体"/>
        <charset val="134"/>
      </rPr>
      <t>㎜</t>
    </r>
    <r>
      <rPr>
        <b/>
        <sz val="10"/>
        <rFont val="Arial Narrow"/>
        <charset val="134"/>
      </rPr>
      <t>)</t>
    </r>
  </si>
  <si>
    <r>
      <rPr>
        <b/>
        <sz val="10"/>
        <rFont val="宋体"/>
        <charset val="134"/>
      </rPr>
      <t>掘进断面</t>
    </r>
    <r>
      <rPr>
        <b/>
        <sz val="10"/>
        <rFont val="Arial Narrow"/>
        <charset val="134"/>
      </rPr>
      <t>(</t>
    </r>
    <r>
      <rPr>
        <b/>
        <sz val="10"/>
        <rFont val="宋体"/>
        <charset val="134"/>
      </rPr>
      <t>㎡</t>
    </r>
    <r>
      <rPr>
        <b/>
        <sz val="10"/>
        <rFont val="Arial Narrow"/>
        <charset val="134"/>
      </rPr>
      <t>)</t>
    </r>
  </si>
  <si>
    <r>
      <rPr>
        <b/>
        <sz val="10"/>
        <rFont val="宋体"/>
        <charset val="134"/>
      </rPr>
      <t>巷道倾角</t>
    </r>
    <r>
      <rPr>
        <b/>
        <sz val="10"/>
        <rFont val="Arial Narrow"/>
        <charset val="134"/>
      </rPr>
      <t>(</t>
    </r>
    <r>
      <rPr>
        <b/>
        <sz val="10"/>
        <rFont val="宋体"/>
        <charset val="134"/>
      </rPr>
      <t>度</t>
    </r>
    <r>
      <rPr>
        <b/>
        <sz val="10"/>
        <rFont val="Arial Narrow"/>
        <charset val="134"/>
      </rPr>
      <t>)</t>
    </r>
  </si>
  <si>
    <r>
      <rPr>
        <b/>
        <sz val="10"/>
        <rFont val="宋体"/>
        <charset val="134"/>
      </rPr>
      <t>巷道长度</t>
    </r>
    <r>
      <rPr>
        <b/>
        <sz val="10"/>
        <rFont val="Arial Narrow"/>
        <charset val="134"/>
      </rPr>
      <t>(m)</t>
    </r>
  </si>
  <si>
    <r>
      <rPr>
        <b/>
        <sz val="10"/>
        <rFont val="宋体"/>
        <charset val="134"/>
      </rPr>
      <t>硐室掘进体积</t>
    </r>
    <r>
      <rPr>
        <b/>
        <sz val="10"/>
        <rFont val="Arial Narrow"/>
        <charset val="134"/>
      </rPr>
      <t>(m3)</t>
    </r>
  </si>
  <si>
    <r>
      <rPr>
        <b/>
        <sz val="10"/>
        <rFont val="宋体"/>
        <charset val="134"/>
      </rPr>
      <t>开工日期</t>
    </r>
  </si>
  <si>
    <r>
      <rPr>
        <b/>
        <sz val="10"/>
        <rFont val="宋体"/>
        <charset val="134"/>
      </rPr>
      <t>竣工年月</t>
    </r>
  </si>
  <si>
    <r>
      <rPr>
        <b/>
        <sz val="10"/>
        <rFont val="宋体"/>
        <charset val="134"/>
      </rPr>
      <t>已使用年月</t>
    </r>
  </si>
  <si>
    <r>
      <rPr>
        <b/>
        <sz val="10"/>
        <rFont val="宋体"/>
        <charset val="134"/>
      </rPr>
      <t>设计使用年月</t>
    </r>
  </si>
  <si>
    <r>
      <rPr>
        <b/>
        <sz val="10"/>
        <rFont val="宋体"/>
        <charset val="134"/>
      </rPr>
      <t>尚可使用年限</t>
    </r>
  </si>
  <si>
    <r>
      <rPr>
        <b/>
        <sz val="10"/>
        <rFont val="宋体"/>
        <charset val="134"/>
      </rPr>
      <t>该井项已经开采储量</t>
    </r>
  </si>
  <si>
    <r>
      <rPr>
        <b/>
        <sz val="10"/>
        <rFont val="宋体"/>
        <charset val="134"/>
      </rPr>
      <t>该井巷尚可开采储量</t>
    </r>
    <r>
      <rPr>
        <b/>
        <sz val="10"/>
        <rFont val="Arial Narrow"/>
        <charset val="134"/>
      </rPr>
      <t>(</t>
    </r>
    <r>
      <rPr>
        <b/>
        <sz val="10"/>
        <rFont val="宋体"/>
        <charset val="134"/>
      </rPr>
      <t>保有储量）</t>
    </r>
  </si>
  <si>
    <r>
      <rPr>
        <b/>
        <sz val="10"/>
        <rFont val="宋体"/>
        <charset val="134"/>
      </rPr>
      <t>标记</t>
    </r>
  </si>
  <si>
    <r>
      <rPr>
        <b/>
        <sz val="10"/>
        <rFont val="宋体"/>
        <charset val="134"/>
      </rPr>
      <t>评估值</t>
    </r>
  </si>
  <si>
    <r>
      <rPr>
        <b/>
        <sz val="10"/>
        <rFont val="宋体"/>
        <charset val="134"/>
      </rPr>
      <t>长度</t>
    </r>
    <r>
      <rPr>
        <b/>
        <sz val="10"/>
        <rFont val="Arial Narrow"/>
        <charset val="134"/>
      </rPr>
      <t>(m)</t>
    </r>
  </si>
  <si>
    <r>
      <rPr>
        <b/>
        <sz val="10"/>
        <rFont val="宋体"/>
        <charset val="134"/>
      </rPr>
      <t>数量</t>
    </r>
    <r>
      <rPr>
        <b/>
        <sz val="10"/>
        <rFont val="Arial Narrow"/>
        <charset val="134"/>
      </rPr>
      <t xml:space="preserve">  </t>
    </r>
    <r>
      <rPr>
        <b/>
        <sz val="10"/>
        <rFont val="宋体"/>
        <charset val="134"/>
      </rPr>
      <t>（根</t>
    </r>
    <r>
      <rPr>
        <b/>
        <sz val="10"/>
        <rFont val="Arial Narrow"/>
        <charset val="134"/>
      </rPr>
      <t>/m</t>
    </r>
    <r>
      <rPr>
        <b/>
        <sz val="10"/>
        <rFont val="宋体"/>
        <charset val="134"/>
      </rPr>
      <t>）</t>
    </r>
  </si>
  <si>
    <r>
      <rPr>
        <b/>
        <sz val="10"/>
        <rFont val="宋体"/>
        <charset val="134"/>
      </rPr>
      <t>数量</t>
    </r>
    <r>
      <rPr>
        <b/>
        <sz val="10"/>
        <rFont val="Arial Narrow"/>
        <charset val="134"/>
      </rPr>
      <t xml:space="preserve">  (</t>
    </r>
    <r>
      <rPr>
        <b/>
        <sz val="10"/>
        <rFont val="宋体"/>
        <charset val="134"/>
      </rPr>
      <t>根</t>
    </r>
    <r>
      <rPr>
        <b/>
        <sz val="10"/>
        <rFont val="Arial Narrow"/>
        <charset val="134"/>
      </rPr>
      <t>/m)</t>
    </r>
  </si>
  <si>
    <r>
      <rPr>
        <b/>
        <sz val="10"/>
        <rFont val="宋体"/>
        <charset val="134"/>
      </rPr>
      <t>塑料网（</t>
    </r>
    <r>
      <rPr>
        <b/>
        <sz val="10"/>
        <rFont val="Arial Narrow"/>
        <charset val="134"/>
      </rPr>
      <t>30*1.5m</t>
    </r>
    <r>
      <rPr>
        <b/>
        <sz val="10"/>
        <rFont val="宋体"/>
        <charset val="134"/>
      </rPr>
      <t>）</t>
    </r>
  </si>
  <si>
    <r>
      <rPr>
        <b/>
        <sz val="8"/>
        <rFont val="宋体"/>
        <charset val="134"/>
      </rPr>
      <t>菱形金属网</t>
    </r>
  </si>
  <si>
    <r>
      <rPr>
        <b/>
        <sz val="8"/>
        <rFont val="Arial Narrow"/>
        <charset val="134"/>
      </rPr>
      <t>φ4</t>
    </r>
    <r>
      <rPr>
        <b/>
        <sz val="8"/>
        <rFont val="宋体"/>
        <charset val="134"/>
      </rPr>
      <t>经纬网（</t>
    </r>
    <r>
      <rPr>
        <b/>
        <sz val="8"/>
        <rFont val="Arial Narrow"/>
        <charset val="134"/>
      </rPr>
      <t>3*1.1m</t>
    </r>
    <r>
      <rPr>
        <b/>
        <sz val="8"/>
        <rFont val="宋体"/>
        <charset val="134"/>
      </rPr>
      <t>）</t>
    </r>
  </si>
  <si>
    <r>
      <rPr>
        <b/>
        <sz val="10"/>
        <rFont val="宋体"/>
        <charset val="134"/>
      </rPr>
      <t>重量</t>
    </r>
  </si>
  <si>
    <t>5.0*2.0m</t>
  </si>
  <si>
    <t>1.0*2.0m</t>
  </si>
  <si>
    <r>
      <rPr>
        <b/>
        <sz val="10"/>
        <rFont val="Times New Roman"/>
        <charset val="134"/>
      </rPr>
      <t>宽度</t>
    </r>
  </si>
  <si>
    <r>
      <rPr>
        <b/>
        <sz val="10"/>
        <rFont val="宋体"/>
        <charset val="134"/>
      </rPr>
      <t>厚度</t>
    </r>
  </si>
  <si>
    <r>
      <rPr>
        <b/>
        <sz val="10"/>
        <rFont val="宋体"/>
        <charset val="134"/>
      </rPr>
      <t>轨型</t>
    </r>
    <r>
      <rPr>
        <b/>
        <sz val="10"/>
        <rFont val="Arial Narrow"/>
        <charset val="134"/>
      </rPr>
      <t>kg/m</t>
    </r>
  </si>
  <si>
    <r>
      <rPr>
        <b/>
        <sz val="10"/>
        <rFont val="宋体"/>
        <charset val="134"/>
      </rPr>
      <t>轨距㎜</t>
    </r>
  </si>
  <si>
    <r>
      <rPr>
        <b/>
        <sz val="10"/>
        <rFont val="宋体"/>
        <charset val="134"/>
      </rPr>
      <t>轨长㎜</t>
    </r>
  </si>
  <si>
    <r>
      <rPr>
        <b/>
        <sz val="10"/>
        <rFont val="宋体"/>
        <charset val="134"/>
      </rPr>
      <t>轨枕</t>
    </r>
  </si>
  <si>
    <r>
      <rPr>
        <b/>
        <sz val="10"/>
        <rFont val="宋体"/>
        <charset val="134"/>
      </rPr>
      <t>净值</t>
    </r>
  </si>
  <si>
    <r>
      <rPr>
        <b/>
        <sz val="10"/>
        <rFont val="宋体"/>
        <charset val="134"/>
      </rPr>
      <t>原值</t>
    </r>
  </si>
  <si>
    <r>
      <rPr>
        <b/>
        <sz val="10"/>
        <rFont val="Arial Narrow"/>
        <charset val="134"/>
      </rPr>
      <t>kg/</t>
    </r>
    <r>
      <rPr>
        <b/>
        <sz val="10"/>
        <rFont val="宋体"/>
        <charset val="134"/>
      </rPr>
      <t>根</t>
    </r>
  </si>
  <si>
    <r>
      <rPr>
        <b/>
        <sz val="10"/>
        <rFont val="宋体"/>
        <charset val="134"/>
      </rPr>
      <t>根</t>
    </r>
    <r>
      <rPr>
        <b/>
        <sz val="10"/>
        <rFont val="Arial Narrow"/>
        <charset val="134"/>
      </rPr>
      <t>/m</t>
    </r>
  </si>
  <si>
    <r>
      <rPr>
        <b/>
        <sz val="10"/>
        <rFont val="Arial Narrow"/>
        <charset val="134"/>
      </rPr>
      <t>kg/</t>
    </r>
    <r>
      <rPr>
        <b/>
        <sz val="10"/>
        <rFont val="宋体"/>
        <charset val="134"/>
      </rPr>
      <t>张</t>
    </r>
  </si>
  <si>
    <t>(M)</t>
  </si>
  <si>
    <r>
      <rPr>
        <b/>
        <sz val="10"/>
        <rFont val="宋体"/>
        <charset val="134"/>
      </rPr>
      <t>井巷工程合计</t>
    </r>
  </si>
  <si>
    <r>
      <rPr>
        <b/>
        <sz val="10"/>
        <rFont val="宋体"/>
        <charset val="134"/>
      </rPr>
      <t>井巷工程净值</t>
    </r>
  </si>
  <si>
    <r>
      <rPr>
        <b/>
        <sz val="18"/>
        <rFont val="宋体"/>
        <charset val="134"/>
      </rPr>
      <t>固定资产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机器设备评估明细表</t>
    </r>
  </si>
  <si>
    <r>
      <rPr>
        <b/>
        <sz val="10"/>
        <rFont val="宋体"/>
        <charset val="134"/>
      </rPr>
      <t>设备编号</t>
    </r>
  </si>
  <si>
    <r>
      <rPr>
        <b/>
        <sz val="10"/>
        <rFont val="宋体"/>
        <charset val="134"/>
      </rPr>
      <t>设备名称</t>
    </r>
  </si>
  <si>
    <t>规格型号</t>
  </si>
  <si>
    <t>生产厂家</t>
  </si>
  <si>
    <r>
      <rPr>
        <b/>
        <sz val="10"/>
        <rFont val="宋体"/>
        <charset val="134"/>
      </rPr>
      <t>购置日期</t>
    </r>
  </si>
  <si>
    <r>
      <rPr>
        <b/>
        <sz val="10"/>
        <rFont val="宋体"/>
        <charset val="134"/>
      </rPr>
      <t>启用日期</t>
    </r>
  </si>
  <si>
    <r>
      <rPr>
        <b/>
        <sz val="10"/>
        <rFont val="宋体"/>
        <charset val="134"/>
      </rPr>
      <t>设备存放地点（部门、车间）</t>
    </r>
  </si>
  <si>
    <r>
      <rPr>
        <sz val="10"/>
        <rFont val="宋体"/>
        <charset val="134"/>
      </rPr>
      <t>设备材质</t>
    </r>
  </si>
  <si>
    <r>
      <rPr>
        <sz val="10"/>
        <rFont val="宋体"/>
        <charset val="134"/>
      </rPr>
      <t>设备重量</t>
    </r>
    <r>
      <rPr>
        <sz val="10"/>
        <rFont val="Arial Narrow"/>
        <charset val="134"/>
      </rPr>
      <t>T</t>
    </r>
  </si>
  <si>
    <t>安装定额</t>
  </si>
  <si>
    <t>201205200032</t>
  </si>
  <si>
    <t>空压机</t>
  </si>
  <si>
    <t>BD-10-2</t>
  </si>
  <si>
    <t>武汉金鹤压缩机厂</t>
  </si>
  <si>
    <t>台</t>
  </si>
  <si>
    <t>报废</t>
  </si>
  <si>
    <t>钢材</t>
  </si>
  <si>
    <t>201205200033</t>
  </si>
  <si>
    <t>计量泵</t>
  </si>
  <si>
    <t>300*300</t>
  </si>
  <si>
    <t>普流名特流体控制有限公司</t>
  </si>
  <si>
    <t>201205200034</t>
  </si>
  <si>
    <t>脉冲袋式除尘器</t>
  </si>
  <si>
    <t>MD-500B</t>
  </si>
  <si>
    <t>潍坊江力建材设备有限公司</t>
  </si>
  <si>
    <t>201205200035</t>
  </si>
  <si>
    <t>风扫生料磨</t>
  </si>
  <si>
    <t>3.5米*8M</t>
  </si>
  <si>
    <t>江苏双龙集团公司（龙潭重型机械）</t>
  </si>
  <si>
    <t>201205200036</t>
  </si>
  <si>
    <t>风扫煤磨</t>
  </si>
  <si>
    <t>2.2*4.4M</t>
  </si>
  <si>
    <t>201205200037</t>
  </si>
  <si>
    <t>电收尘</t>
  </si>
  <si>
    <t>CDPK-E55/3</t>
  </si>
  <si>
    <t>合肥丽清环保设备有限公司</t>
  </si>
  <si>
    <t>201205200038</t>
  </si>
  <si>
    <t>锤式破碎机</t>
  </si>
  <si>
    <t>400*600</t>
  </si>
  <si>
    <t>朝阳市双塔区朝工水泥设备厂</t>
  </si>
  <si>
    <t>201205200039</t>
  </si>
  <si>
    <t>低压脉冲袋式除尘器</t>
  </si>
  <si>
    <t>LTFM5C-600</t>
  </si>
  <si>
    <t>山东临朐三星电子公司</t>
  </si>
  <si>
    <t>201205200040</t>
  </si>
  <si>
    <t>板链斗式提升机</t>
  </si>
  <si>
    <t>NE100-25M</t>
  </si>
  <si>
    <t>杭州和泰机电工业有限公司</t>
  </si>
  <si>
    <t>201205200041</t>
  </si>
  <si>
    <t>输送机</t>
  </si>
  <si>
    <t>FU410*15</t>
  </si>
  <si>
    <t>沈阳市波特兰水泥技术装备有限公司</t>
  </si>
  <si>
    <t>201205200042</t>
  </si>
  <si>
    <t>Fu510*30.5</t>
  </si>
  <si>
    <t>201205200043</t>
  </si>
  <si>
    <t>提升机</t>
  </si>
  <si>
    <t>N-TCD400*63.5M-SD-右</t>
  </si>
  <si>
    <t>合肥迈特机械制造有限责任公司</t>
  </si>
  <si>
    <t>201205200044</t>
  </si>
  <si>
    <t>高温风机</t>
  </si>
  <si>
    <t>2150DIBB24</t>
  </si>
  <si>
    <t>四平鼓风机有限公司</t>
  </si>
  <si>
    <t>201205200045</t>
  </si>
  <si>
    <t>余热排风机</t>
  </si>
  <si>
    <t>Y4-73 20D</t>
  </si>
  <si>
    <t>201205200046</t>
  </si>
  <si>
    <t>后排风机</t>
  </si>
  <si>
    <t>Y4-73 21D</t>
  </si>
  <si>
    <t>201205200047</t>
  </si>
  <si>
    <t>选粉机风机</t>
  </si>
  <si>
    <t>Y5-48 17D</t>
  </si>
  <si>
    <t>201205200048</t>
  </si>
  <si>
    <t>煤粉定量喂料控制系统</t>
  </si>
  <si>
    <t>SPF-G-E02</t>
  </si>
  <si>
    <t>合肥金山科技实业公司</t>
  </si>
  <si>
    <t>201205200053</t>
  </si>
  <si>
    <t>电子汽车衡</t>
  </si>
  <si>
    <t>120T</t>
  </si>
  <si>
    <t>齐齐哈尔衡器厂</t>
  </si>
  <si>
    <t>已拆除</t>
  </si>
  <si>
    <t>201205200054</t>
  </si>
  <si>
    <t>监测系统</t>
  </si>
  <si>
    <t>CEMS-CP-12</t>
  </si>
  <si>
    <t>上海德赛国际贸易有限公司</t>
  </si>
  <si>
    <t>无实物</t>
  </si>
  <si>
    <t>201205200055</t>
  </si>
  <si>
    <t>空气炮</t>
  </si>
  <si>
    <t>KZ-75-K</t>
  </si>
  <si>
    <t>郑州欧亚空气炮有限公司</t>
  </si>
  <si>
    <t>201205200056</t>
  </si>
  <si>
    <t>变频柜</t>
  </si>
  <si>
    <t>SPF-45K-160K</t>
  </si>
  <si>
    <t>哈尔滨天源自动化技术有限公司</t>
  </si>
  <si>
    <t>201205200057</t>
  </si>
  <si>
    <t>转窑</t>
  </si>
  <si>
    <t>3*48M</t>
  </si>
  <si>
    <t>沈阳恒星水泥机械公司</t>
  </si>
  <si>
    <t>201205200058</t>
  </si>
  <si>
    <t>篦冷机</t>
  </si>
  <si>
    <t>HXQ-1000</t>
  </si>
  <si>
    <t>201205200059</t>
  </si>
  <si>
    <t>预热器分解炉</t>
  </si>
  <si>
    <t>RSF-5</t>
  </si>
  <si>
    <t>201205200061</t>
  </si>
  <si>
    <t>电收尘器</t>
  </si>
  <si>
    <t>CDPK-E105/3</t>
  </si>
  <si>
    <t>201205200062</t>
  </si>
  <si>
    <t>变电所模拟显示屏</t>
  </si>
  <si>
    <t>PS-LED-NQP8</t>
  </si>
  <si>
    <t>哈尔滨电力电控设备厂</t>
  </si>
  <si>
    <t>电子产品</t>
  </si>
  <si>
    <t>电器</t>
  </si>
  <si>
    <t>201205200063</t>
  </si>
  <si>
    <t>给煤系统</t>
  </si>
  <si>
    <t>20*36.9DPX</t>
  </si>
  <si>
    <t>软件</t>
  </si>
  <si>
    <t>201205200064</t>
  </si>
  <si>
    <t>电子皮带称</t>
  </si>
  <si>
    <t>DEL500</t>
  </si>
  <si>
    <t>滁州七星电子技术有限责任公司</t>
  </si>
  <si>
    <t>201205200065</t>
  </si>
  <si>
    <t>DEL0620</t>
  </si>
  <si>
    <t>201205200066</t>
  </si>
  <si>
    <t>TDC-196</t>
  </si>
  <si>
    <t>201205200067</t>
  </si>
  <si>
    <t>喂料系统</t>
  </si>
  <si>
    <t>TDg-2M</t>
  </si>
  <si>
    <t>201205200068</t>
  </si>
  <si>
    <t>罗茨风机</t>
  </si>
  <si>
    <t>3HD150</t>
  </si>
  <si>
    <t>山东省章丘鼓风机厂</t>
  </si>
  <si>
    <t>201205200069</t>
  </si>
  <si>
    <t>复摆式破碎机</t>
  </si>
  <si>
    <t>PE900*1200</t>
  </si>
  <si>
    <t>沈阳冶金重型设备有限公司</t>
  </si>
  <si>
    <t>201205200071</t>
  </si>
  <si>
    <t>压力变送器</t>
  </si>
  <si>
    <t>PMC133</t>
  </si>
  <si>
    <t>哈尔滨市三亿鑫科技发展有限公司</t>
  </si>
  <si>
    <t>201205200072</t>
  </si>
  <si>
    <t>雷达液位仪</t>
  </si>
  <si>
    <t>7M5420-OD-Obb2</t>
  </si>
  <si>
    <t>201205210001</t>
  </si>
  <si>
    <t>PMC731-R41C2H1T4（G ）</t>
  </si>
  <si>
    <t>201205210002</t>
  </si>
  <si>
    <t>控制柜</t>
  </si>
  <si>
    <t>PrC</t>
  </si>
  <si>
    <t>哈尔滨国良除尘设备制造有限公司</t>
  </si>
  <si>
    <t>201205210003</t>
  </si>
  <si>
    <t>电动机</t>
  </si>
  <si>
    <t>Y355L2-8200KW</t>
  </si>
  <si>
    <t>哈尔滨东方调速电机有限公司</t>
  </si>
  <si>
    <t>201205210004</t>
  </si>
  <si>
    <t>板式换热器</t>
  </si>
  <si>
    <t>BR0.2</t>
  </si>
  <si>
    <t>四平鑫利换热设备铸造厂</t>
  </si>
  <si>
    <t>201205210005</t>
  </si>
  <si>
    <t>烘干机</t>
  </si>
  <si>
    <t>2.3X16M</t>
  </si>
  <si>
    <t xml:space="preserve">唐山润泽机械设备有限公司 </t>
  </si>
  <si>
    <t>201205210006</t>
  </si>
  <si>
    <t>生料磨系统</t>
  </si>
  <si>
    <t>非标</t>
  </si>
  <si>
    <t>自制</t>
  </si>
  <si>
    <t>201205210008</t>
  </si>
  <si>
    <t>石灰石破碎配料系统</t>
  </si>
  <si>
    <t>201205210010</t>
  </si>
  <si>
    <t>生料入窑给料系统</t>
  </si>
  <si>
    <t>201205210011</t>
  </si>
  <si>
    <t>废气排放系统</t>
  </si>
  <si>
    <t>201205210012</t>
  </si>
  <si>
    <t>给排水系统</t>
  </si>
  <si>
    <t>201205210015</t>
  </si>
  <si>
    <t>旋风收尘器</t>
  </si>
  <si>
    <t>201205210016</t>
  </si>
  <si>
    <t>气箱脉冲袋收尘器</t>
  </si>
  <si>
    <t>PPS32-4</t>
  </si>
  <si>
    <t>201205210017</t>
  </si>
  <si>
    <t>Z4-160-31-30kw</t>
  </si>
  <si>
    <t>201205210018</t>
  </si>
  <si>
    <t>保温工程</t>
  </si>
  <si>
    <t>1463平方米</t>
  </si>
  <si>
    <t>佳木斯市恒达锅炉保温材料厂</t>
  </si>
  <si>
    <t>201205210019</t>
  </si>
  <si>
    <t>电风机</t>
  </si>
  <si>
    <t>PcpO531</t>
  </si>
  <si>
    <t>201205210021</t>
  </si>
  <si>
    <t>干燥机</t>
  </si>
  <si>
    <t>S1Ad-10WXP</t>
  </si>
  <si>
    <t>上海盛伟慧科实业有限公司</t>
  </si>
  <si>
    <t>201205210024</t>
  </si>
  <si>
    <t>汽轮发电机组</t>
  </si>
  <si>
    <t>N3-1027QPL-K3-2</t>
  </si>
  <si>
    <t>洛阳发电设备厂</t>
  </si>
  <si>
    <t>201205210025</t>
  </si>
  <si>
    <t>电动百叶窗</t>
  </si>
  <si>
    <t>ZKYV-0.05∮2200</t>
  </si>
  <si>
    <t>南通中正机械有限公司</t>
  </si>
  <si>
    <t>无残值</t>
  </si>
  <si>
    <t>201205210026</t>
  </si>
  <si>
    <t>集成化系统平台</t>
  </si>
  <si>
    <t>DCS</t>
  </si>
  <si>
    <t>杭州和利时自动化有限公司</t>
  </si>
  <si>
    <t>201205210027</t>
  </si>
  <si>
    <t>链运机</t>
  </si>
  <si>
    <t>310</t>
  </si>
  <si>
    <t>建德机械链条有限公司</t>
  </si>
  <si>
    <t>201205210028</t>
  </si>
  <si>
    <t>配电柜</t>
  </si>
  <si>
    <t>401AAT01GCS</t>
  </si>
  <si>
    <t>齐齐哈尔德力西电器产品销售处</t>
  </si>
  <si>
    <t>201205210029</t>
  </si>
  <si>
    <t>塑窗</t>
  </si>
  <si>
    <t>2*2.5*50</t>
  </si>
  <si>
    <t>齐齐哈尔北疆创业园复合材料有限公司</t>
  </si>
  <si>
    <t>201205210030</t>
  </si>
  <si>
    <t>水泵</t>
  </si>
  <si>
    <t>350S-26,SBZ65-40-200B</t>
  </si>
  <si>
    <t>沈阳国远泵业有限公司</t>
  </si>
  <si>
    <t>201205310005</t>
  </si>
  <si>
    <t>窑头风管</t>
  </si>
  <si>
    <t>3M  1.8M</t>
  </si>
  <si>
    <t>201205310006</t>
  </si>
  <si>
    <t>玻璃钢冷却塔</t>
  </si>
  <si>
    <t>GBNL3-400T</t>
  </si>
  <si>
    <t>安丘市玻璃钢冷却塔厂</t>
  </si>
  <si>
    <t>201205310007</t>
  </si>
  <si>
    <t>余热锅炉AQC</t>
  </si>
  <si>
    <t>QCF6-1.25</t>
  </si>
  <si>
    <t>哈尔滨锅炉厂工业锅炉公司</t>
  </si>
  <si>
    <t>201205310008</t>
  </si>
  <si>
    <t>破碎系统</t>
  </si>
  <si>
    <t>PCD1616</t>
  </si>
  <si>
    <t>201205310009</t>
  </si>
  <si>
    <t>液压偶合器</t>
  </si>
  <si>
    <t>邯郸开元偶合器有限公司</t>
  </si>
  <si>
    <t>201205310010</t>
  </si>
  <si>
    <t>四通道煤粉燃烧器</t>
  </si>
  <si>
    <t>EPIC-3035</t>
  </si>
  <si>
    <t>武汉天炜科技有限公司</t>
  </si>
  <si>
    <t>201205310011</t>
  </si>
  <si>
    <t>水泥包装秤</t>
  </si>
  <si>
    <t>5T</t>
  </si>
  <si>
    <t>201205310012</t>
  </si>
  <si>
    <t>风机</t>
  </si>
  <si>
    <t>YS-47-20</t>
  </si>
  <si>
    <t>四平宏生鼓风机有限公司</t>
  </si>
  <si>
    <t>201205310013</t>
  </si>
  <si>
    <t>增湿塔</t>
  </si>
  <si>
    <t>6500X35</t>
  </si>
  <si>
    <t>201205310014</t>
  </si>
  <si>
    <t>量热仪</t>
  </si>
  <si>
    <t>SDACM4000</t>
  </si>
  <si>
    <t>湖南三德科技发展有限公司</t>
  </si>
  <si>
    <t>201205310015</t>
  </si>
  <si>
    <t>阀门组</t>
  </si>
  <si>
    <t>500*500，400*400*12</t>
  </si>
  <si>
    <t>齐齐哈尔精工阀门有限公司</t>
  </si>
  <si>
    <t>201205310016</t>
  </si>
  <si>
    <t>PU输送机</t>
  </si>
  <si>
    <t>FU410X40.5</t>
  </si>
  <si>
    <t>201205310017</t>
  </si>
  <si>
    <t>震动筛</t>
  </si>
  <si>
    <t>PZS-60T</t>
  </si>
  <si>
    <t>唐山忠义机械制造有限公司</t>
  </si>
  <si>
    <t>201205310018</t>
  </si>
  <si>
    <t>主轴</t>
  </si>
  <si>
    <t>PCD-1616-1-8</t>
  </si>
  <si>
    <t>上海明山路桥设备有限公司</t>
  </si>
  <si>
    <t>201205310020</t>
  </si>
  <si>
    <t>水处理设备（冷凝器）</t>
  </si>
  <si>
    <t>800*3150MM</t>
  </si>
  <si>
    <t>哈尔滨龙发科技有限公司</t>
  </si>
  <si>
    <t>201205310021</t>
  </si>
  <si>
    <t>除氧器</t>
  </si>
  <si>
    <t>ECY15D</t>
  </si>
  <si>
    <t>201205310022</t>
  </si>
  <si>
    <t>发电高压配电柜</t>
  </si>
  <si>
    <t>KYN28A-12,KYN10-40.5</t>
  </si>
  <si>
    <t>201205310023</t>
  </si>
  <si>
    <t>潜水泵</t>
  </si>
  <si>
    <t>3QJ20-75</t>
  </si>
  <si>
    <t>201205310024</t>
  </si>
  <si>
    <t>OZS-120T</t>
  </si>
  <si>
    <t>201205310025</t>
  </si>
  <si>
    <t>尼龙输送带</t>
  </si>
  <si>
    <t>B700*5(4.5+1.5)</t>
  </si>
  <si>
    <t>沈阳长桥腾飞胶带有限公司</t>
  </si>
  <si>
    <t>201205310041</t>
  </si>
  <si>
    <t>四通道粉煤燃烧器</t>
  </si>
  <si>
    <t>EPIC-3050</t>
  </si>
  <si>
    <t>201205310042</t>
  </si>
  <si>
    <t>EPLC-3050</t>
  </si>
  <si>
    <t>201205310046</t>
  </si>
  <si>
    <t>烧窑监控系统</t>
  </si>
  <si>
    <t>GS-fii-CIICII</t>
  </si>
  <si>
    <t>合肥金星机电科技发展有限公司</t>
  </si>
  <si>
    <t>201205310047</t>
  </si>
  <si>
    <t>喂料器</t>
  </si>
  <si>
    <t>B1000*9.5M</t>
  </si>
  <si>
    <t>201205310048</t>
  </si>
  <si>
    <t>选粉机</t>
  </si>
  <si>
    <t>JZX2000A型组合式</t>
  </si>
  <si>
    <t>江苏安达环保科技有限公司</t>
  </si>
  <si>
    <t>201205310050</t>
  </si>
  <si>
    <t>G4-73NO12D顺45Y5-47NO12D</t>
  </si>
  <si>
    <t>哈尔滨工联风机制造有限公司</t>
  </si>
  <si>
    <t>201205310051</t>
  </si>
  <si>
    <t>窑筒体</t>
  </si>
  <si>
    <t>3M*48M</t>
  </si>
  <si>
    <t>201205310052</t>
  </si>
  <si>
    <t>平台楼梯护板</t>
  </si>
  <si>
    <t>201205310053</t>
  </si>
  <si>
    <t>托轮</t>
  </si>
  <si>
    <t>1.15M</t>
  </si>
  <si>
    <t>沈阳恒运蓖冷机械设备有限公司</t>
  </si>
  <si>
    <t>201205310054</t>
  </si>
  <si>
    <t>闸阀</t>
  </si>
  <si>
    <t>Dn300</t>
  </si>
  <si>
    <t>齐齐哈尔中远物资有限公司</t>
  </si>
  <si>
    <t>201205310055</t>
  </si>
  <si>
    <t>冷干机</t>
  </si>
  <si>
    <t>SSd-100AA</t>
  </si>
  <si>
    <t>齐齐哈尔日盛机电设备有限公司</t>
  </si>
  <si>
    <t>201205310057</t>
  </si>
  <si>
    <t>窑头罩</t>
  </si>
  <si>
    <t>3M</t>
  </si>
  <si>
    <t>201205310058</t>
  </si>
  <si>
    <t>减速机</t>
  </si>
  <si>
    <t>ZSY-400-45-V</t>
  </si>
  <si>
    <t>黑龙江国贸减速机</t>
  </si>
  <si>
    <t>201205310059</t>
  </si>
  <si>
    <t>NE150-19M</t>
  </si>
  <si>
    <t>浙江省建德市机械链条有限公司</t>
  </si>
  <si>
    <t>201205310060</t>
  </si>
  <si>
    <t>空输机</t>
  </si>
  <si>
    <t>B400,xZ2400*13m</t>
  </si>
  <si>
    <t>201205310061</t>
  </si>
  <si>
    <t>变频器</t>
  </si>
  <si>
    <t>GhFi100-07,5G/090P*2,ChF10</t>
  </si>
  <si>
    <t>哈尔滨聚众科技有限公司</t>
  </si>
  <si>
    <t>201205310062</t>
  </si>
  <si>
    <t>电子秤</t>
  </si>
  <si>
    <t>SCS-200T</t>
  </si>
  <si>
    <t>齐齐哈尔天正衡器制造有限公司</t>
  </si>
  <si>
    <t>201205310063</t>
  </si>
  <si>
    <t>轮轴组</t>
  </si>
  <si>
    <t>3*48M回转窑大修，合同编号BJQS</t>
  </si>
  <si>
    <t>朝阳重型机械厂</t>
  </si>
  <si>
    <t>201205310064</t>
  </si>
  <si>
    <t>链式输送机</t>
  </si>
  <si>
    <t>FU620*28m</t>
  </si>
  <si>
    <t>201205310066</t>
  </si>
  <si>
    <t>ZSY400-45-V箱</t>
  </si>
  <si>
    <t>201205310069</t>
  </si>
  <si>
    <t>电机</t>
  </si>
  <si>
    <t>齐齐哈尔亚龙物资经销有限公司</t>
  </si>
  <si>
    <t>201205310070</t>
  </si>
  <si>
    <t>煤磨工程</t>
  </si>
  <si>
    <t>201205310071</t>
  </si>
  <si>
    <t>检斤系统</t>
  </si>
  <si>
    <t>设备带土建</t>
  </si>
  <si>
    <t>北疆建筑公司</t>
  </si>
  <si>
    <t>201206010002</t>
  </si>
  <si>
    <t>收尘器</t>
  </si>
  <si>
    <t>PPW64-4</t>
  </si>
  <si>
    <t>淄博昊广环保设备制造有限公司</t>
  </si>
  <si>
    <t>201206010003</t>
  </si>
  <si>
    <t>重型板式给料机</t>
  </si>
  <si>
    <t>BZL1500-12</t>
  </si>
  <si>
    <t>唐山胜达机械有限公司</t>
  </si>
  <si>
    <t>201206010004</t>
  </si>
  <si>
    <t>鳞板输送机</t>
  </si>
  <si>
    <t>BDL630-23.5,DTOO03FII*2</t>
  </si>
  <si>
    <t>201206010005</t>
  </si>
  <si>
    <t>液压挡轮</t>
  </si>
  <si>
    <t>3*48M合同编号-12-23</t>
  </si>
  <si>
    <t>沈阳建通机械有限公司</t>
  </si>
  <si>
    <t>201206010006</t>
  </si>
  <si>
    <t>补偿器</t>
  </si>
  <si>
    <t>0.5-2200-30/3L=600sdzi-12001</t>
  </si>
  <si>
    <t>辽宁鞍山补偿器厂</t>
  </si>
  <si>
    <t>201206010007</t>
  </si>
  <si>
    <t>喷雾器</t>
  </si>
  <si>
    <t>FM10</t>
  </si>
  <si>
    <t>哈市阳光动力科技有限公司</t>
  </si>
  <si>
    <t>201206010008</t>
  </si>
  <si>
    <t>破碎机</t>
  </si>
  <si>
    <t>PF-1210</t>
  </si>
  <si>
    <t>上海明山路桥机械制造有限公司</t>
  </si>
  <si>
    <t>201206010010</t>
  </si>
  <si>
    <t>伴热带</t>
  </si>
  <si>
    <t>DKT-P/Y</t>
  </si>
  <si>
    <t>北京科特天顺机电产品销售中心</t>
  </si>
  <si>
    <t>201206010013</t>
  </si>
  <si>
    <t>DCS系统</t>
  </si>
  <si>
    <t>西门子S7</t>
  </si>
  <si>
    <t>南京恒志自动化系统有限公司</t>
  </si>
  <si>
    <t>201206010014</t>
  </si>
  <si>
    <t>测温仪</t>
  </si>
  <si>
    <t>2-4KPA-0</t>
  </si>
  <si>
    <t>201206010017</t>
  </si>
  <si>
    <t>余热发电</t>
  </si>
  <si>
    <t>建行购买</t>
  </si>
  <si>
    <t>201305060006</t>
  </si>
  <si>
    <t>电力变压器</t>
  </si>
  <si>
    <t>S9-2000KVA,S9-400KVA</t>
  </si>
  <si>
    <t>黑龙江哈一变变压器有限公司</t>
  </si>
  <si>
    <t>201407310002</t>
  </si>
  <si>
    <t>ssr150.zmh4-145*2</t>
  </si>
  <si>
    <t>201407310004</t>
  </si>
  <si>
    <t>转窑大修</t>
  </si>
  <si>
    <t>3*48M回转窑大修</t>
  </si>
  <si>
    <t>机器设备合计</t>
  </si>
  <si>
    <t>减：减值准备</t>
  </si>
  <si>
    <t>机器设备净额</t>
  </si>
  <si>
    <t>北京卓信大华资产评估有限公司</t>
  </si>
  <si>
    <r>
      <rPr>
        <b/>
        <sz val="18"/>
        <rFont val="宋体"/>
        <charset val="134"/>
      </rPr>
      <t>固定资产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车辆评估明细表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</si>
  <si>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4-10-6</t>
    </r>
  </si>
  <si>
    <r>
      <rPr>
        <b/>
        <sz val="10"/>
        <rFont val="宋体"/>
        <charset val="134"/>
      </rPr>
      <t>车辆牌号</t>
    </r>
  </si>
  <si>
    <r>
      <rPr>
        <b/>
        <sz val="10"/>
        <rFont val="宋体"/>
        <charset val="134"/>
      </rPr>
      <t>车辆名称</t>
    </r>
  </si>
  <si>
    <r>
      <rPr>
        <b/>
        <sz val="10"/>
        <rFont val="宋体"/>
        <charset val="134"/>
      </rPr>
      <t>生产厂家</t>
    </r>
  </si>
  <si>
    <r>
      <rPr>
        <b/>
        <sz val="10"/>
        <rFont val="宋体"/>
        <charset val="134"/>
      </rPr>
      <t>已行驶</t>
    </r>
  </si>
  <si>
    <r>
      <rPr>
        <b/>
        <sz val="10"/>
        <rFont val="宋体"/>
        <charset val="134"/>
      </rPr>
      <t>年检截止日</t>
    </r>
  </si>
  <si>
    <r>
      <rPr>
        <b/>
        <sz val="10"/>
        <rFont val="宋体"/>
        <charset val="134"/>
      </rPr>
      <t>使用部门</t>
    </r>
  </si>
  <si>
    <r>
      <rPr>
        <b/>
        <sz val="10"/>
        <rFont val="宋体"/>
        <charset val="134"/>
      </rPr>
      <t>日期</t>
    </r>
  </si>
  <si>
    <r>
      <rPr>
        <b/>
        <sz val="10"/>
        <rFont val="宋体"/>
        <charset val="134"/>
      </rPr>
      <t>里程</t>
    </r>
    <r>
      <rPr>
        <b/>
        <sz val="10"/>
        <rFont val="Arial Narrow"/>
        <charset val="134"/>
      </rPr>
      <t>(</t>
    </r>
    <r>
      <rPr>
        <b/>
        <sz val="10"/>
        <rFont val="宋体"/>
        <charset val="134"/>
      </rPr>
      <t>公里</t>
    </r>
    <r>
      <rPr>
        <b/>
        <sz val="10"/>
        <rFont val="Arial Narrow"/>
        <charset val="134"/>
      </rPr>
      <t>)</t>
    </r>
  </si>
  <si>
    <r>
      <rPr>
        <b/>
        <sz val="10"/>
        <rFont val="宋体"/>
        <charset val="134"/>
      </rPr>
      <t>原价</t>
    </r>
  </si>
  <si>
    <r>
      <rPr>
        <b/>
        <sz val="10"/>
        <rFont val="宋体"/>
        <charset val="134"/>
      </rPr>
      <t>车辆合计</t>
    </r>
  </si>
  <si>
    <r>
      <rPr>
        <b/>
        <sz val="10"/>
        <rFont val="宋体"/>
        <charset val="134"/>
      </rPr>
      <t>车辆净额</t>
    </r>
  </si>
  <si>
    <r>
      <rPr>
        <b/>
        <sz val="18"/>
        <rFont val="宋体"/>
        <charset val="134"/>
      </rPr>
      <t>固定资产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电子（其他）设备评估明细表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</si>
  <si>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4-10-7</t>
    </r>
  </si>
  <si>
    <r>
      <rPr>
        <b/>
        <sz val="10"/>
        <rFont val="宋体"/>
        <charset val="134"/>
      </rPr>
      <t>单位</t>
    </r>
  </si>
  <si>
    <r>
      <rPr>
        <b/>
        <sz val="10"/>
        <rFont val="宋体"/>
        <charset val="134"/>
      </rPr>
      <t>电子设备合计</t>
    </r>
  </si>
  <si>
    <r>
      <rPr>
        <b/>
        <sz val="10"/>
        <rFont val="宋体"/>
        <charset val="134"/>
      </rPr>
      <t>电子设备净额</t>
    </r>
  </si>
  <si>
    <r>
      <rPr>
        <b/>
        <sz val="18"/>
        <rFont val="宋体"/>
        <charset val="134"/>
      </rPr>
      <t>固定资产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其它设备评估明细表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</si>
  <si>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4-10-8</t>
    </r>
  </si>
  <si>
    <t>设备编号</t>
  </si>
  <si>
    <t>设备名称</t>
  </si>
  <si>
    <t>数量</t>
  </si>
  <si>
    <t>计量</t>
  </si>
  <si>
    <t>购置</t>
  </si>
  <si>
    <t>启用</t>
  </si>
  <si>
    <t>资产使用状况</t>
  </si>
  <si>
    <t>设备存放地点（部门、车间）</t>
  </si>
  <si>
    <t>单位</t>
  </si>
  <si>
    <t>日期</t>
  </si>
  <si>
    <t>原价</t>
  </si>
  <si>
    <r>
      <rPr>
        <b/>
        <sz val="9"/>
        <rFont val="宋体"/>
        <charset val="134"/>
      </rPr>
      <t>其他设备合计</t>
    </r>
  </si>
  <si>
    <r>
      <rPr>
        <b/>
        <sz val="9"/>
        <rFont val="宋体"/>
        <charset val="134"/>
      </rPr>
      <t>减：减值准备</t>
    </r>
  </si>
  <si>
    <r>
      <rPr>
        <b/>
        <sz val="9"/>
        <rFont val="宋体"/>
        <charset val="134"/>
      </rPr>
      <t>其他设备净额</t>
    </r>
  </si>
  <si>
    <r>
      <rPr>
        <b/>
        <sz val="18"/>
        <rFont val="Arial Narrow"/>
        <charset val="134"/>
      </rPr>
      <t xml:space="preserve">               </t>
    </r>
    <r>
      <rPr>
        <b/>
        <sz val="18"/>
        <rFont val="宋体"/>
        <charset val="134"/>
      </rPr>
      <t>在建工程评估汇总表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</si>
  <si>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4-11</t>
    </r>
  </si>
  <si>
    <t>编号</t>
  </si>
  <si>
    <t>科目名称</t>
  </si>
  <si>
    <t>4-11-1</t>
  </si>
  <si>
    <r>
      <rPr>
        <sz val="10"/>
        <rFont val="宋体"/>
        <charset val="134"/>
      </rPr>
      <t>在建工程</t>
    </r>
    <r>
      <rPr>
        <sz val="10"/>
        <rFont val="Arial Narrow"/>
        <charset val="134"/>
      </rPr>
      <t>-</t>
    </r>
    <r>
      <rPr>
        <sz val="10"/>
        <rFont val="宋体"/>
        <charset val="134"/>
      </rPr>
      <t>土建工程</t>
    </r>
  </si>
  <si>
    <t>4-11-2</t>
  </si>
  <si>
    <r>
      <rPr>
        <sz val="10"/>
        <rFont val="宋体"/>
        <charset val="134"/>
      </rPr>
      <t>在建工程</t>
    </r>
    <r>
      <rPr>
        <sz val="10"/>
        <rFont val="Arial Narrow"/>
        <charset val="134"/>
      </rPr>
      <t>-</t>
    </r>
    <r>
      <rPr>
        <sz val="10"/>
        <rFont val="宋体"/>
        <charset val="134"/>
      </rPr>
      <t>设备安装工程</t>
    </r>
  </si>
  <si>
    <r>
      <rPr>
        <b/>
        <sz val="10"/>
        <rFont val="宋体"/>
        <charset val="134"/>
      </rPr>
      <t>在建工程合计</t>
    </r>
  </si>
  <si>
    <r>
      <rPr>
        <b/>
        <sz val="18"/>
        <rFont val="宋体"/>
        <charset val="134"/>
      </rPr>
      <t>在建工程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土建工程评估明细表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</si>
  <si>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4-11-1</t>
    </r>
  </si>
  <si>
    <r>
      <rPr>
        <b/>
        <sz val="10"/>
        <rFont val="宋体"/>
        <charset val="134"/>
      </rPr>
      <t>项目名称</t>
    </r>
  </si>
  <si>
    <r>
      <rPr>
        <b/>
        <sz val="10"/>
        <rFont val="宋体"/>
        <charset val="134"/>
      </rPr>
      <t>预计完工日期</t>
    </r>
  </si>
  <si>
    <r>
      <rPr>
        <b/>
        <sz val="10"/>
        <rFont val="宋体"/>
        <charset val="134"/>
      </rPr>
      <t>形象进度</t>
    </r>
  </si>
  <si>
    <r>
      <rPr>
        <b/>
        <sz val="10"/>
        <rFont val="宋体"/>
        <charset val="134"/>
      </rPr>
      <t>付款比例</t>
    </r>
  </si>
  <si>
    <r>
      <rPr>
        <b/>
        <sz val="10"/>
        <rFont val="宋体"/>
        <charset val="134"/>
      </rPr>
      <t>合</t>
    </r>
    <r>
      <rPr>
        <b/>
        <sz val="10"/>
        <rFont val="Arial Narrow"/>
        <charset val="134"/>
      </rPr>
      <t xml:space="preserve">      </t>
    </r>
    <r>
      <rPr>
        <b/>
        <sz val="10"/>
        <rFont val="宋体"/>
        <charset val="134"/>
      </rPr>
      <t>计</t>
    </r>
  </si>
  <si>
    <r>
      <rPr>
        <b/>
        <sz val="18"/>
        <rFont val="Arial Narrow"/>
        <charset val="134"/>
      </rPr>
      <t xml:space="preserve">         </t>
    </r>
    <r>
      <rPr>
        <b/>
        <sz val="18"/>
        <rFont val="宋体"/>
        <charset val="134"/>
      </rPr>
      <t>在建工程</t>
    </r>
    <r>
      <rPr>
        <b/>
        <sz val="18"/>
        <rFont val="Arial Narrow"/>
        <charset val="134"/>
      </rPr>
      <t>--</t>
    </r>
    <r>
      <rPr>
        <b/>
        <sz val="18"/>
        <rFont val="宋体"/>
        <charset val="134"/>
      </rPr>
      <t>设备安装工程评估明细表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</si>
  <si>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4-11-2</t>
    </r>
  </si>
  <si>
    <r>
      <rPr>
        <b/>
        <sz val="10"/>
        <rFont val="宋体"/>
        <charset val="134"/>
      </rPr>
      <t>完工进度</t>
    </r>
  </si>
  <si>
    <t>账面已支付金额</t>
  </si>
  <si>
    <r>
      <rPr>
        <b/>
        <sz val="10"/>
        <rFont val="宋体"/>
        <charset val="134"/>
      </rPr>
      <t>设备费</t>
    </r>
  </si>
  <si>
    <r>
      <rPr>
        <b/>
        <sz val="10"/>
        <rFont val="宋体"/>
        <charset val="134"/>
      </rPr>
      <t>资金成本</t>
    </r>
  </si>
  <si>
    <r>
      <rPr>
        <b/>
        <sz val="10"/>
        <rFont val="宋体"/>
        <charset val="134"/>
      </rPr>
      <t>安装费及其他</t>
    </r>
  </si>
  <si>
    <r>
      <rPr>
        <b/>
        <sz val="9"/>
        <rFont val="宋体"/>
        <charset val="134"/>
      </rPr>
      <t>资金成本</t>
    </r>
  </si>
  <si>
    <r>
      <rPr>
        <b/>
        <sz val="10"/>
        <rFont val="宋体"/>
        <charset val="134"/>
      </rPr>
      <t>率</t>
    </r>
    <r>
      <rPr>
        <b/>
        <sz val="10"/>
        <rFont val="Arial Narrow"/>
        <charset val="134"/>
      </rPr>
      <t>%</t>
    </r>
  </si>
  <si>
    <r>
      <rPr>
        <b/>
        <sz val="10"/>
        <rFont val="宋体"/>
        <charset val="134"/>
      </rPr>
      <t>合</t>
    </r>
    <r>
      <rPr>
        <b/>
        <sz val="10"/>
        <rFont val="Arial Narrow"/>
        <charset val="134"/>
      </rPr>
      <t xml:space="preserve">     </t>
    </r>
    <r>
      <rPr>
        <b/>
        <sz val="10"/>
        <rFont val="宋体"/>
        <charset val="134"/>
      </rPr>
      <t>计</t>
    </r>
  </si>
  <si>
    <r>
      <rPr>
        <b/>
        <sz val="18"/>
        <rFont val="Arial Narrow"/>
        <charset val="134"/>
      </rPr>
      <t xml:space="preserve">     </t>
    </r>
    <r>
      <rPr>
        <b/>
        <sz val="18"/>
        <rFont val="宋体"/>
        <charset val="134"/>
      </rPr>
      <t>生产性生物资产评估汇总表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</si>
  <si>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4-12</t>
    </r>
  </si>
  <si>
    <r>
      <rPr>
        <b/>
        <sz val="10"/>
        <rFont val="宋体"/>
        <charset val="134"/>
      </rPr>
      <t>内容或名称</t>
    </r>
  </si>
  <si>
    <t>4-12-1</t>
  </si>
  <si>
    <r>
      <rPr>
        <sz val="10"/>
        <rFont val="宋体"/>
        <charset val="134"/>
      </rPr>
      <t>生产性生物资产</t>
    </r>
    <r>
      <rPr>
        <sz val="10"/>
        <rFont val="Arial Narrow"/>
        <charset val="134"/>
      </rPr>
      <t>—</t>
    </r>
    <r>
      <rPr>
        <sz val="10"/>
        <rFont val="宋体"/>
        <charset val="134"/>
      </rPr>
      <t>种植品</t>
    </r>
  </si>
  <si>
    <t>4-12-2</t>
  </si>
  <si>
    <r>
      <rPr>
        <sz val="10"/>
        <rFont val="宋体"/>
        <charset val="134"/>
      </rPr>
      <t>生产性生物资产</t>
    </r>
    <r>
      <rPr>
        <sz val="10"/>
        <rFont val="Arial Narrow"/>
        <charset val="134"/>
      </rPr>
      <t>—</t>
    </r>
    <r>
      <rPr>
        <sz val="10"/>
        <rFont val="宋体"/>
        <charset val="134"/>
      </rPr>
      <t>畜牧品</t>
    </r>
  </si>
  <si>
    <t>4-12-3</t>
  </si>
  <si>
    <r>
      <rPr>
        <sz val="10"/>
        <rFont val="宋体"/>
        <charset val="134"/>
      </rPr>
      <t>生产性生物资产</t>
    </r>
    <r>
      <rPr>
        <sz val="10"/>
        <rFont val="Arial Narrow"/>
        <charset val="134"/>
      </rPr>
      <t>—</t>
    </r>
    <r>
      <rPr>
        <sz val="10"/>
        <rFont val="宋体"/>
        <charset val="134"/>
      </rPr>
      <t>林木品</t>
    </r>
  </si>
  <si>
    <t>4-12-4</t>
  </si>
  <si>
    <r>
      <rPr>
        <sz val="10"/>
        <rFont val="宋体"/>
        <charset val="134"/>
      </rPr>
      <t>生产性生物资产</t>
    </r>
    <r>
      <rPr>
        <sz val="10"/>
        <rFont val="Arial Narrow"/>
        <charset val="134"/>
      </rPr>
      <t>—</t>
    </r>
    <r>
      <rPr>
        <sz val="10"/>
        <rFont val="宋体"/>
        <charset val="134"/>
      </rPr>
      <t>水产品</t>
    </r>
  </si>
  <si>
    <r>
      <rPr>
        <b/>
        <sz val="10"/>
        <rFont val="宋体"/>
        <charset val="134"/>
      </rPr>
      <t>合</t>
    </r>
    <r>
      <rPr>
        <b/>
        <sz val="10"/>
        <rFont val="Arial Narrow"/>
        <charset val="134"/>
      </rPr>
      <t xml:space="preserve">   </t>
    </r>
    <r>
      <rPr>
        <b/>
        <sz val="10"/>
        <rFont val="宋体"/>
        <charset val="134"/>
      </rPr>
      <t>计</t>
    </r>
  </si>
  <si>
    <r>
      <rPr>
        <b/>
        <sz val="18"/>
        <rFont val="Arial Narrow"/>
        <charset val="134"/>
      </rPr>
      <t xml:space="preserve">    </t>
    </r>
    <r>
      <rPr>
        <b/>
        <sz val="18"/>
        <rFont val="宋体"/>
        <charset val="134"/>
      </rPr>
      <t>生产性生物资产（种植品）评估明细表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</si>
  <si>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4-12-1</t>
    </r>
  </si>
  <si>
    <r>
      <rPr>
        <b/>
        <sz val="10"/>
        <rFont val="宋体"/>
        <charset val="134"/>
      </rPr>
      <t>种植物名称</t>
    </r>
  </si>
  <si>
    <r>
      <rPr>
        <b/>
        <sz val="10"/>
        <rFont val="宋体"/>
        <charset val="134"/>
      </rPr>
      <t>成熟度（成）</t>
    </r>
  </si>
  <si>
    <r>
      <rPr>
        <b/>
        <sz val="10"/>
        <rFont val="宋体"/>
        <charset val="134"/>
      </rPr>
      <t>生产性生物资产合计</t>
    </r>
  </si>
  <si>
    <r>
      <rPr>
        <b/>
        <sz val="10"/>
        <rFont val="宋体"/>
        <charset val="134"/>
      </rPr>
      <t>生产性生物资产净额</t>
    </r>
  </si>
  <si>
    <r>
      <rPr>
        <b/>
        <sz val="18"/>
        <rFont val="宋体"/>
        <charset val="134"/>
      </rPr>
      <t>生产性生物资产（畜牧品）评估明细表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</si>
  <si>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4-12-2</t>
    </r>
  </si>
  <si>
    <r>
      <rPr>
        <b/>
        <sz val="10"/>
        <rFont val="宋体"/>
        <charset val="134"/>
      </rPr>
      <t>畜牧品名称</t>
    </r>
  </si>
  <si>
    <r>
      <rPr>
        <b/>
        <sz val="10"/>
        <rFont val="宋体"/>
        <charset val="134"/>
      </rPr>
      <t>畜牧年龄</t>
    </r>
  </si>
  <si>
    <r>
      <rPr>
        <b/>
        <sz val="10"/>
        <rFont val="宋体"/>
        <charset val="134"/>
      </rPr>
      <t>重量（</t>
    </r>
    <r>
      <rPr>
        <b/>
        <sz val="10"/>
        <rFont val="Arial Narrow"/>
        <charset val="134"/>
      </rPr>
      <t>kg</t>
    </r>
    <r>
      <rPr>
        <b/>
        <sz val="10"/>
        <rFont val="宋体"/>
        <charset val="134"/>
      </rPr>
      <t>）</t>
    </r>
  </si>
  <si>
    <r>
      <rPr>
        <b/>
        <sz val="18"/>
        <rFont val="Arial Narrow"/>
        <charset val="134"/>
      </rPr>
      <t xml:space="preserve">  </t>
    </r>
    <r>
      <rPr>
        <b/>
        <sz val="18"/>
        <rFont val="宋体"/>
        <charset val="134"/>
      </rPr>
      <t>生产性生物资产（林木品）评估明细表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</si>
  <si>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4-12-3</t>
    </r>
  </si>
  <si>
    <r>
      <rPr>
        <b/>
        <sz val="10"/>
        <rFont val="宋体"/>
        <charset val="134"/>
      </rPr>
      <t>林木品名称</t>
    </r>
  </si>
  <si>
    <r>
      <rPr>
        <b/>
        <sz val="10"/>
        <rFont val="宋体"/>
        <charset val="134"/>
      </rPr>
      <t>林木龄期</t>
    </r>
  </si>
  <si>
    <r>
      <rPr>
        <b/>
        <sz val="10"/>
        <rFont val="宋体"/>
        <charset val="134"/>
      </rPr>
      <t>林木高度</t>
    </r>
    <r>
      <rPr>
        <b/>
        <sz val="10"/>
        <rFont val="Arial Narrow"/>
        <charset val="134"/>
      </rPr>
      <t>(M)</t>
    </r>
  </si>
  <si>
    <r>
      <rPr>
        <b/>
        <sz val="10"/>
        <rFont val="宋体"/>
        <charset val="134"/>
      </rPr>
      <t>树干直径</t>
    </r>
    <r>
      <rPr>
        <b/>
        <sz val="10"/>
        <rFont val="Arial Narrow"/>
        <charset val="134"/>
      </rPr>
      <t>(CM)</t>
    </r>
  </si>
  <si>
    <r>
      <rPr>
        <b/>
        <sz val="18"/>
        <rFont val="宋体"/>
        <charset val="134"/>
      </rPr>
      <t>生产性生物资产（水产品）评估明细表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</si>
  <si>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4-12-4</t>
    </r>
  </si>
  <si>
    <r>
      <rPr>
        <b/>
        <sz val="10"/>
        <rFont val="宋体"/>
        <charset val="134"/>
      </rPr>
      <t>水产品名称</t>
    </r>
  </si>
  <si>
    <r>
      <rPr>
        <b/>
        <sz val="18"/>
        <rFont val="Arial Narrow"/>
        <charset val="134"/>
      </rPr>
      <t xml:space="preserve">    </t>
    </r>
    <r>
      <rPr>
        <b/>
        <sz val="18"/>
        <rFont val="宋体"/>
        <charset val="134"/>
      </rPr>
      <t>油气资产评估明细表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</si>
  <si>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4-13</t>
    </r>
  </si>
  <si>
    <r>
      <rPr>
        <b/>
        <sz val="10"/>
        <rFont val="宋体"/>
        <charset val="134"/>
      </rPr>
      <t>资产名称</t>
    </r>
  </si>
  <si>
    <r>
      <rPr>
        <b/>
        <sz val="18"/>
        <rFont val="宋体"/>
        <charset val="134"/>
      </rPr>
      <t>使用权资产评估汇总表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</si>
  <si>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4-14</t>
    </r>
  </si>
  <si>
    <r>
      <rPr>
        <b/>
        <sz val="10"/>
        <rFont val="Times New Roman"/>
        <charset val="134"/>
      </rPr>
      <t>编号</t>
    </r>
  </si>
  <si>
    <r>
      <rPr>
        <b/>
        <sz val="10"/>
        <rFont val="Times New Roman"/>
        <charset val="134"/>
      </rPr>
      <t>科目名称</t>
    </r>
  </si>
  <si>
    <r>
      <rPr>
        <b/>
        <sz val="10"/>
        <rFont val="Times New Roman"/>
        <charset val="134"/>
      </rPr>
      <t>账面价值</t>
    </r>
  </si>
  <si>
    <r>
      <rPr>
        <b/>
        <sz val="10"/>
        <rFont val="Times New Roman"/>
        <charset val="134"/>
      </rPr>
      <t>评估价值</t>
    </r>
  </si>
  <si>
    <t>4-14-1</t>
  </si>
  <si>
    <r>
      <rPr>
        <sz val="10"/>
        <rFont val="宋体"/>
        <charset val="134"/>
      </rPr>
      <t>使用权资产</t>
    </r>
    <r>
      <rPr>
        <sz val="10"/>
        <rFont val="Arial Narrow"/>
        <charset val="134"/>
      </rPr>
      <t>—</t>
    </r>
    <r>
      <rPr>
        <sz val="10"/>
        <rFont val="宋体"/>
        <charset val="134"/>
      </rPr>
      <t>房屋建筑物</t>
    </r>
  </si>
  <si>
    <t>4-14-2</t>
  </si>
  <si>
    <t>4-14-3</t>
  </si>
  <si>
    <t>4-14-4</t>
  </si>
  <si>
    <t>4-14-5</t>
  </si>
  <si>
    <t>4-14-6</t>
  </si>
  <si>
    <r>
      <rPr>
        <b/>
        <sz val="10"/>
        <rFont val="宋体"/>
        <charset val="134"/>
      </rPr>
      <t>合</t>
    </r>
    <r>
      <rPr>
        <b/>
        <sz val="10"/>
        <rFont val="Arial Narrow"/>
        <charset val="134"/>
      </rPr>
      <t xml:space="preserve">           </t>
    </r>
    <r>
      <rPr>
        <b/>
        <sz val="10"/>
        <rFont val="宋体"/>
        <charset val="134"/>
      </rPr>
      <t>计</t>
    </r>
  </si>
  <si>
    <r>
      <rPr>
        <sz val="12"/>
        <rFont val="宋体"/>
        <charset val="134"/>
      </rPr>
      <t>注：根据企业租赁的资产不同分科目核算，本次仅以房屋建筑物进行举例</t>
    </r>
  </si>
  <si>
    <r>
      <rPr>
        <sz val="12"/>
        <rFont val="宋体"/>
        <charset val="134"/>
      </rPr>
      <t>使用权资产</t>
    </r>
    <r>
      <rPr>
        <sz val="12"/>
        <rFont val="Arial Narrow"/>
        <charset val="134"/>
      </rPr>
      <t xml:space="preserve"> = </t>
    </r>
    <r>
      <rPr>
        <sz val="12"/>
        <rFont val="宋体"/>
        <charset val="134"/>
      </rPr>
      <t>租赁负债</t>
    </r>
    <r>
      <rPr>
        <sz val="12"/>
        <rFont val="Arial Narrow"/>
        <charset val="134"/>
      </rPr>
      <t xml:space="preserve"> + </t>
    </r>
    <r>
      <rPr>
        <sz val="12"/>
        <rFont val="宋体"/>
        <charset val="134"/>
      </rPr>
      <t>预付租赁付款额</t>
    </r>
    <r>
      <rPr>
        <sz val="12"/>
        <rFont val="Arial Narrow"/>
        <charset val="134"/>
      </rPr>
      <t xml:space="preserve"> - </t>
    </r>
    <r>
      <rPr>
        <sz val="12"/>
        <rFont val="宋体"/>
        <charset val="134"/>
      </rPr>
      <t>已享受的租赁激励</t>
    </r>
    <r>
      <rPr>
        <sz val="12"/>
        <rFont val="Arial Narrow"/>
        <charset val="134"/>
      </rPr>
      <t xml:space="preserve"> + </t>
    </r>
    <r>
      <rPr>
        <sz val="12"/>
        <rFont val="宋体"/>
        <charset val="134"/>
      </rPr>
      <t>初始直接费用</t>
    </r>
    <r>
      <rPr>
        <sz val="12"/>
        <rFont val="Arial Narrow"/>
        <charset val="134"/>
      </rPr>
      <t xml:space="preserve"> + </t>
    </r>
    <r>
      <rPr>
        <sz val="12"/>
        <rFont val="宋体"/>
        <charset val="134"/>
      </rPr>
      <t>预计将发生的拆卸及移除、复原或恢复成本</t>
    </r>
  </si>
  <si>
    <r>
      <rPr>
        <sz val="12"/>
        <rFont val="宋体"/>
        <charset val="134"/>
      </rPr>
      <t>租赁负债等于按照租赁期开始日尚未支付的租赁付款额的现值</t>
    </r>
  </si>
  <si>
    <t>使用权资产—房屋建筑物评估明细表</t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</si>
  <si>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4-14-1</t>
    </r>
  </si>
  <si>
    <r>
      <rPr>
        <b/>
        <sz val="10"/>
        <rFont val="宋体"/>
        <charset val="134"/>
      </rPr>
      <t>租赁合同</t>
    </r>
  </si>
  <si>
    <r>
      <rPr>
        <b/>
        <sz val="10"/>
        <rFont val="宋体"/>
        <charset val="134"/>
      </rPr>
      <t>建筑物名称</t>
    </r>
  </si>
  <si>
    <r>
      <rPr>
        <b/>
        <sz val="10"/>
        <rFont val="宋体"/>
        <charset val="134"/>
      </rPr>
      <t>对应土地证号</t>
    </r>
  </si>
  <si>
    <r>
      <rPr>
        <b/>
        <sz val="10"/>
        <rFont val="宋体"/>
        <charset val="134"/>
      </rPr>
      <t>出租人</t>
    </r>
  </si>
  <si>
    <r>
      <rPr>
        <b/>
        <sz val="10"/>
        <rFont val="宋体"/>
        <charset val="134"/>
      </rPr>
      <t>租赁用途</t>
    </r>
  </si>
  <si>
    <r>
      <rPr>
        <b/>
        <sz val="10"/>
        <rFont val="宋体"/>
        <charset val="134"/>
      </rPr>
      <t>租赁</t>
    </r>
    <r>
      <rPr>
        <b/>
        <sz val="10"/>
        <rFont val="Arial Narrow"/>
        <charset val="134"/>
      </rPr>
      <t xml:space="preserve">          </t>
    </r>
    <r>
      <rPr>
        <b/>
        <sz val="10"/>
        <rFont val="宋体"/>
        <charset val="134"/>
      </rPr>
      <t>面积</t>
    </r>
    <r>
      <rPr>
        <b/>
        <sz val="10"/>
        <rFont val="Arial Narrow"/>
        <charset val="134"/>
      </rPr>
      <t>/</t>
    </r>
    <r>
      <rPr>
        <b/>
        <sz val="10"/>
        <rFont val="宋体"/>
        <charset val="134"/>
      </rPr>
      <t>容积</t>
    </r>
  </si>
  <si>
    <r>
      <rPr>
        <b/>
        <sz val="10"/>
        <rFont val="宋体"/>
        <charset val="134"/>
      </rPr>
      <t>租赁期限</t>
    </r>
  </si>
  <si>
    <r>
      <rPr>
        <b/>
        <sz val="10"/>
        <rFont val="宋体"/>
        <charset val="134"/>
      </rPr>
      <t>年租金</t>
    </r>
  </si>
  <si>
    <r>
      <rPr>
        <b/>
        <sz val="10"/>
        <rFont val="宋体"/>
        <charset val="134"/>
      </rPr>
      <t>证载权利人</t>
    </r>
  </si>
  <si>
    <r>
      <rPr>
        <b/>
        <sz val="10"/>
        <rFont val="宋体"/>
        <charset val="134"/>
      </rPr>
      <t>原价（成本）</t>
    </r>
  </si>
  <si>
    <r>
      <rPr>
        <b/>
        <sz val="18"/>
        <rFont val="Arial Narrow"/>
        <charset val="134"/>
      </rPr>
      <t xml:space="preserve">      </t>
    </r>
    <r>
      <rPr>
        <b/>
        <sz val="18"/>
        <rFont val="宋体"/>
        <charset val="134"/>
      </rPr>
      <t>无形资产评估汇总表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</si>
  <si>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4-15</t>
    </r>
  </si>
  <si>
    <t>4-15-1</t>
  </si>
  <si>
    <r>
      <rPr>
        <sz val="10"/>
        <rFont val="宋体"/>
        <charset val="134"/>
      </rPr>
      <t>无形资产</t>
    </r>
    <r>
      <rPr>
        <sz val="10"/>
        <rFont val="Arial Narrow"/>
        <charset val="134"/>
      </rPr>
      <t>——</t>
    </r>
    <r>
      <rPr>
        <sz val="10"/>
        <rFont val="宋体"/>
        <charset val="134"/>
      </rPr>
      <t>土地使用权</t>
    </r>
  </si>
  <si>
    <t>4-15-2</t>
  </si>
  <si>
    <r>
      <rPr>
        <sz val="10"/>
        <rFont val="宋体"/>
        <charset val="134"/>
      </rPr>
      <t>无形资产</t>
    </r>
    <r>
      <rPr>
        <sz val="10"/>
        <rFont val="Arial Narrow"/>
        <charset val="134"/>
      </rPr>
      <t>—</t>
    </r>
    <r>
      <rPr>
        <sz val="10"/>
        <rFont val="宋体"/>
        <charset val="134"/>
      </rPr>
      <t>资源开采权</t>
    </r>
  </si>
  <si>
    <t>4-15-3</t>
  </si>
  <si>
    <r>
      <rPr>
        <sz val="10"/>
        <rFont val="宋体"/>
        <charset val="134"/>
      </rPr>
      <t>无形资产</t>
    </r>
    <r>
      <rPr>
        <sz val="10"/>
        <rFont val="Arial Narrow"/>
        <charset val="134"/>
      </rPr>
      <t>—</t>
    </r>
    <r>
      <rPr>
        <sz val="10"/>
        <rFont val="宋体"/>
        <charset val="134"/>
      </rPr>
      <t>其它</t>
    </r>
  </si>
  <si>
    <r>
      <rPr>
        <b/>
        <sz val="10"/>
        <rFont val="宋体"/>
        <charset val="134"/>
      </rPr>
      <t>无形资产合计</t>
    </r>
  </si>
  <si>
    <r>
      <rPr>
        <b/>
        <sz val="10"/>
        <rFont val="宋体"/>
        <charset val="134"/>
      </rPr>
      <t>无形资产减值准备</t>
    </r>
  </si>
  <si>
    <r>
      <rPr>
        <b/>
        <sz val="10"/>
        <rFont val="宋体"/>
        <charset val="134"/>
      </rPr>
      <t>无形资产净值</t>
    </r>
  </si>
  <si>
    <r>
      <rPr>
        <b/>
        <sz val="18"/>
        <rFont val="宋体"/>
        <charset val="134"/>
      </rPr>
      <t>无形资产</t>
    </r>
    <r>
      <rPr>
        <b/>
        <sz val="18"/>
        <rFont val="Arial Narrow"/>
        <charset val="134"/>
      </rPr>
      <t>——</t>
    </r>
    <r>
      <rPr>
        <b/>
        <sz val="18"/>
        <rFont val="宋体"/>
        <charset val="134"/>
      </rPr>
      <t>土地使用权评估明细表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</si>
  <si>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4-15-1</t>
    </r>
  </si>
  <si>
    <r>
      <rPr>
        <b/>
        <sz val="10"/>
        <rFont val="宋体"/>
        <charset val="134"/>
      </rPr>
      <t>宗地用途</t>
    </r>
  </si>
  <si>
    <r>
      <rPr>
        <b/>
        <sz val="10"/>
        <rFont val="宋体"/>
        <charset val="134"/>
      </rPr>
      <t>宗地性质</t>
    </r>
  </si>
  <si>
    <r>
      <rPr>
        <b/>
        <sz val="10"/>
        <rFont val="宋体"/>
        <charset val="134"/>
      </rPr>
      <t>无形资产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土地合计</t>
    </r>
  </si>
  <si>
    <r>
      <rPr>
        <b/>
        <sz val="10"/>
        <rFont val="宋体"/>
        <charset val="134"/>
      </rPr>
      <t>无形资产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土地净值</t>
    </r>
  </si>
  <si>
    <r>
      <rPr>
        <b/>
        <sz val="18"/>
        <rFont val="宋体"/>
        <charset val="134"/>
      </rPr>
      <t>无形资产</t>
    </r>
    <r>
      <rPr>
        <b/>
        <sz val="18"/>
        <rFont val="Arial Narrow"/>
        <charset val="134"/>
      </rPr>
      <t>——</t>
    </r>
    <r>
      <rPr>
        <b/>
        <sz val="18"/>
        <rFont val="宋体"/>
        <charset val="134"/>
      </rPr>
      <t>资源开采权评估明细表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</si>
  <si>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4-15-2</t>
    </r>
  </si>
  <si>
    <r>
      <rPr>
        <b/>
        <sz val="10"/>
        <rFont val="宋体"/>
        <charset val="134"/>
      </rPr>
      <t>资源权证编号</t>
    </r>
  </si>
  <si>
    <r>
      <rPr>
        <b/>
        <sz val="10"/>
        <rFont val="宋体"/>
        <charset val="134"/>
      </rPr>
      <t>资源位置</t>
    </r>
  </si>
  <si>
    <r>
      <rPr>
        <b/>
        <sz val="10"/>
        <rFont val="宋体"/>
        <charset val="134"/>
      </rPr>
      <t>资源等级</t>
    </r>
  </si>
  <si>
    <r>
      <rPr>
        <b/>
        <sz val="10"/>
        <rFont val="宋体"/>
        <charset val="134"/>
      </rPr>
      <t>探明储量</t>
    </r>
    <r>
      <rPr>
        <b/>
        <sz val="10"/>
        <rFont val="Arial Narrow"/>
        <charset val="134"/>
      </rPr>
      <t>(T)</t>
    </r>
  </si>
  <si>
    <r>
      <rPr>
        <b/>
        <sz val="10"/>
        <rFont val="宋体"/>
        <charset val="134"/>
      </rPr>
      <t>可采储量</t>
    </r>
    <r>
      <rPr>
        <b/>
        <sz val="10"/>
        <rFont val="Arial Narrow"/>
        <charset val="134"/>
      </rPr>
      <t>(T)</t>
    </r>
  </si>
  <si>
    <r>
      <rPr>
        <b/>
        <sz val="10"/>
        <rFont val="宋体"/>
        <charset val="134"/>
      </rPr>
      <t>无形资产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采矿权合计</t>
    </r>
  </si>
  <si>
    <r>
      <rPr>
        <b/>
        <sz val="10"/>
        <rFont val="宋体"/>
        <charset val="134"/>
      </rPr>
      <t>无形资产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采矿权净值</t>
    </r>
  </si>
  <si>
    <r>
      <rPr>
        <b/>
        <sz val="18"/>
        <rFont val="宋体"/>
        <charset val="134"/>
      </rPr>
      <t>无形资产</t>
    </r>
    <r>
      <rPr>
        <b/>
        <sz val="18"/>
        <rFont val="Arial Narrow"/>
        <charset val="134"/>
      </rPr>
      <t>——</t>
    </r>
    <r>
      <rPr>
        <b/>
        <sz val="18"/>
        <rFont val="宋体"/>
        <charset val="134"/>
      </rPr>
      <t>其他无形资产评估明细表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</si>
  <si>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4-15-3</t>
    </r>
  </si>
  <si>
    <r>
      <rPr>
        <b/>
        <sz val="10"/>
        <rFont val="宋体"/>
        <charset val="134"/>
      </rPr>
      <t>软件配置</t>
    </r>
  </si>
  <si>
    <r>
      <rPr>
        <b/>
        <sz val="10"/>
        <rFont val="宋体"/>
        <charset val="134"/>
      </rPr>
      <t>专利、商标权、著作权证书编号</t>
    </r>
  </si>
  <si>
    <r>
      <rPr>
        <b/>
        <sz val="10"/>
        <rFont val="宋体"/>
        <charset val="134"/>
      </rPr>
      <t>法定</t>
    </r>
    <r>
      <rPr>
        <b/>
        <sz val="10"/>
        <rFont val="Arial Narrow"/>
        <charset val="134"/>
      </rPr>
      <t>/</t>
    </r>
    <r>
      <rPr>
        <b/>
        <sz val="10"/>
        <rFont val="宋体"/>
        <charset val="134"/>
      </rPr>
      <t>预计使用年限</t>
    </r>
  </si>
  <si>
    <r>
      <rPr>
        <b/>
        <sz val="10"/>
        <rFont val="宋体"/>
        <charset val="134"/>
      </rPr>
      <t>无形资产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其他合计</t>
    </r>
  </si>
  <si>
    <r>
      <rPr>
        <b/>
        <sz val="10"/>
        <rFont val="宋体"/>
        <charset val="134"/>
      </rPr>
      <t>无形资产</t>
    </r>
    <r>
      <rPr>
        <b/>
        <sz val="10"/>
        <rFont val="Arial Narrow"/>
        <charset val="134"/>
      </rPr>
      <t>-</t>
    </r>
    <r>
      <rPr>
        <b/>
        <sz val="10"/>
        <rFont val="宋体"/>
        <charset val="134"/>
      </rPr>
      <t>其他净值</t>
    </r>
  </si>
  <si>
    <r>
      <rPr>
        <b/>
        <sz val="18"/>
        <rFont val="Arial Narrow"/>
        <charset val="134"/>
      </rPr>
      <t xml:space="preserve">      </t>
    </r>
    <r>
      <rPr>
        <b/>
        <sz val="18"/>
        <rFont val="宋体"/>
        <charset val="134"/>
      </rPr>
      <t>开发支出资产评估明细表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</si>
  <si>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4-16</t>
    </r>
  </si>
  <si>
    <r>
      <rPr>
        <b/>
        <sz val="10"/>
        <rFont val="宋体"/>
        <charset val="134"/>
      </rPr>
      <t>开发项目名称</t>
    </r>
  </si>
  <si>
    <r>
      <rPr>
        <b/>
        <sz val="10"/>
        <rFont val="宋体"/>
        <charset val="134"/>
      </rPr>
      <t>款项内容</t>
    </r>
  </si>
  <si>
    <r>
      <rPr>
        <b/>
        <sz val="18"/>
        <rFont val="宋体"/>
        <charset val="134"/>
      </rPr>
      <t>商誉</t>
    </r>
    <r>
      <rPr>
        <b/>
        <sz val="18"/>
        <rFont val="Arial Narrow"/>
        <charset val="134"/>
      </rPr>
      <t>——</t>
    </r>
    <r>
      <rPr>
        <b/>
        <sz val="18"/>
        <rFont val="宋体"/>
        <charset val="134"/>
      </rPr>
      <t>资产评估明细表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</si>
  <si>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4-17</t>
    </r>
  </si>
  <si>
    <r>
      <rPr>
        <b/>
        <sz val="10"/>
        <rFont val="宋体"/>
        <charset val="134"/>
      </rPr>
      <t>取得方式</t>
    </r>
  </si>
  <si>
    <r>
      <rPr>
        <b/>
        <sz val="10"/>
        <rFont val="宋体"/>
        <charset val="134"/>
      </rPr>
      <t>商誉合计</t>
    </r>
  </si>
  <si>
    <r>
      <rPr>
        <b/>
        <sz val="10"/>
        <rFont val="宋体"/>
        <charset val="134"/>
      </rPr>
      <t>商誉净值</t>
    </r>
  </si>
  <si>
    <r>
      <rPr>
        <b/>
        <sz val="18"/>
        <rFont val="Arial Narrow"/>
        <charset val="134"/>
      </rPr>
      <t xml:space="preserve">   </t>
    </r>
    <r>
      <rPr>
        <b/>
        <sz val="18"/>
        <rFont val="宋体"/>
        <charset val="134"/>
      </rPr>
      <t>长期待摊费用评估明细表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</si>
  <si>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4-18</t>
    </r>
  </si>
  <si>
    <r>
      <rPr>
        <b/>
        <sz val="10"/>
        <rFont val="宋体"/>
        <charset val="134"/>
      </rPr>
      <t>费用名称或内容</t>
    </r>
  </si>
  <si>
    <r>
      <rPr>
        <b/>
        <sz val="10"/>
        <rFont val="宋体"/>
        <charset val="134"/>
      </rPr>
      <t>形成日期</t>
    </r>
  </si>
  <si>
    <r>
      <rPr>
        <b/>
        <sz val="10"/>
        <rFont val="宋体"/>
        <charset val="134"/>
      </rPr>
      <t>原始发生额</t>
    </r>
  </si>
  <si>
    <r>
      <rPr>
        <b/>
        <sz val="10"/>
        <rFont val="宋体"/>
        <charset val="134"/>
      </rPr>
      <t>预计摊销月数</t>
    </r>
  </si>
  <si>
    <r>
      <rPr>
        <b/>
        <sz val="10"/>
        <rFont val="宋体"/>
        <charset val="134"/>
      </rPr>
      <t>尚存受益月数</t>
    </r>
  </si>
  <si>
    <r>
      <rPr>
        <b/>
        <sz val="18"/>
        <rFont val="Arial Narrow"/>
        <charset val="134"/>
      </rPr>
      <t xml:space="preserve">    </t>
    </r>
    <r>
      <rPr>
        <b/>
        <sz val="18"/>
        <rFont val="宋体"/>
        <charset val="134"/>
      </rPr>
      <t>递延所得税资产评估明细表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</si>
  <si>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4-19</t>
    </r>
  </si>
  <si>
    <r>
      <rPr>
        <b/>
        <sz val="10"/>
        <rFont val="宋体"/>
        <charset val="134"/>
      </rPr>
      <t>适用的所得税率</t>
    </r>
  </si>
  <si>
    <r>
      <rPr>
        <b/>
        <sz val="18"/>
        <rFont val="Arial Narrow"/>
        <charset val="134"/>
      </rPr>
      <t xml:space="preserve">    </t>
    </r>
    <r>
      <rPr>
        <b/>
        <sz val="18"/>
        <rFont val="宋体"/>
        <charset val="134"/>
      </rPr>
      <t>其他非流动资产评估明细表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</si>
  <si>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4-20</t>
    </r>
  </si>
  <si>
    <r>
      <rPr>
        <b/>
        <sz val="10"/>
        <rFont val="宋体"/>
        <charset val="134"/>
      </rPr>
      <t>款项内容或名称</t>
    </r>
  </si>
  <si>
    <r>
      <rPr>
        <b/>
        <sz val="18"/>
        <rFont val="Arial Narrow"/>
        <charset val="134"/>
      </rPr>
      <t xml:space="preserve">      </t>
    </r>
    <r>
      <rPr>
        <b/>
        <sz val="18"/>
        <rFont val="宋体"/>
        <charset val="134"/>
      </rPr>
      <t>流动负债评估汇总表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</si>
  <si>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</t>
    </r>
  </si>
  <si>
    <t>5-1</t>
  </si>
  <si>
    <r>
      <rPr>
        <sz val="10"/>
        <rFont val="宋体"/>
        <charset val="134"/>
      </rPr>
      <t>短期借款</t>
    </r>
  </si>
  <si>
    <t>5-2</t>
  </si>
  <si>
    <r>
      <rPr>
        <sz val="10"/>
        <rFont val="宋体"/>
        <charset val="134"/>
      </rPr>
      <t>交易性金融负债</t>
    </r>
  </si>
  <si>
    <t>5-3</t>
  </si>
  <si>
    <r>
      <rPr>
        <sz val="10"/>
        <rFont val="宋体"/>
        <charset val="134"/>
      </rPr>
      <t>衍生金融负债</t>
    </r>
  </si>
  <si>
    <t>5-4</t>
  </si>
  <si>
    <r>
      <rPr>
        <sz val="10"/>
        <rFont val="宋体"/>
        <charset val="134"/>
      </rPr>
      <t>应付票据</t>
    </r>
  </si>
  <si>
    <t>5-5</t>
  </si>
  <si>
    <r>
      <rPr>
        <sz val="10"/>
        <rFont val="宋体"/>
        <charset val="134"/>
      </rPr>
      <t>应付账款</t>
    </r>
  </si>
  <si>
    <t>5-6</t>
  </si>
  <si>
    <r>
      <rPr>
        <sz val="10"/>
        <rFont val="宋体"/>
        <charset val="134"/>
      </rPr>
      <t>预收款项</t>
    </r>
  </si>
  <si>
    <t>5-7</t>
  </si>
  <si>
    <r>
      <rPr>
        <sz val="10"/>
        <rFont val="宋体"/>
        <charset val="134"/>
      </rPr>
      <t>合同负债</t>
    </r>
  </si>
  <si>
    <t>5-8</t>
  </si>
  <si>
    <r>
      <rPr>
        <sz val="10"/>
        <rFont val="宋体"/>
        <charset val="134"/>
      </rPr>
      <t>应付职工薪酬</t>
    </r>
  </si>
  <si>
    <t>5-9</t>
  </si>
  <si>
    <r>
      <rPr>
        <sz val="10"/>
        <rFont val="宋体"/>
        <charset val="134"/>
      </rPr>
      <t>应交税费</t>
    </r>
  </si>
  <si>
    <t>5-10</t>
  </si>
  <si>
    <r>
      <rPr>
        <sz val="10"/>
        <rFont val="宋体"/>
        <charset val="134"/>
      </rPr>
      <t>其他应付款</t>
    </r>
  </si>
  <si>
    <t>5-11</t>
  </si>
  <si>
    <r>
      <rPr>
        <sz val="10"/>
        <rFont val="宋体"/>
        <charset val="134"/>
      </rPr>
      <t>持有待售负债</t>
    </r>
  </si>
  <si>
    <t>5-12</t>
  </si>
  <si>
    <r>
      <rPr>
        <sz val="10"/>
        <rFont val="宋体"/>
        <charset val="134"/>
      </rPr>
      <t>一年内到期的非流动负债</t>
    </r>
  </si>
  <si>
    <t>5-13</t>
  </si>
  <si>
    <r>
      <rPr>
        <sz val="10"/>
        <rFont val="宋体"/>
        <charset val="134"/>
      </rPr>
      <t>其他流动负债</t>
    </r>
  </si>
  <si>
    <r>
      <rPr>
        <b/>
        <sz val="10"/>
        <rFont val="宋体"/>
        <charset val="134"/>
      </rPr>
      <t>流动负债合计</t>
    </r>
  </si>
  <si>
    <r>
      <rPr>
        <b/>
        <sz val="18"/>
        <rFont val="Arial Narrow"/>
        <charset val="134"/>
      </rPr>
      <t xml:space="preserve">    </t>
    </r>
    <r>
      <rPr>
        <b/>
        <sz val="18"/>
        <rFont val="宋体"/>
        <charset val="134"/>
      </rPr>
      <t>短期借款评估明细表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</si>
  <si>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5-1</t>
    </r>
  </si>
  <si>
    <r>
      <rPr>
        <b/>
        <sz val="10"/>
        <rFont val="宋体"/>
        <charset val="134"/>
      </rPr>
      <t>放款银行或机构名称</t>
    </r>
  </si>
  <si>
    <r>
      <rPr>
        <b/>
        <sz val="10"/>
        <rFont val="宋体"/>
        <charset val="134"/>
      </rPr>
      <t>外币金额</t>
    </r>
  </si>
  <si>
    <r>
      <rPr>
        <b/>
        <sz val="10"/>
        <rFont val="宋体"/>
        <charset val="134"/>
      </rPr>
      <t>外币基准汇日率</t>
    </r>
  </si>
  <si>
    <r>
      <rPr>
        <b/>
        <sz val="10"/>
        <rFont val="宋体"/>
        <charset val="134"/>
      </rPr>
      <t>合</t>
    </r>
    <r>
      <rPr>
        <b/>
        <sz val="10"/>
        <rFont val="Arial Narrow"/>
        <charset val="134"/>
      </rPr>
      <t xml:space="preserve">        </t>
    </r>
    <r>
      <rPr>
        <b/>
        <sz val="10"/>
        <rFont val="宋体"/>
        <charset val="134"/>
      </rPr>
      <t>计</t>
    </r>
  </si>
  <si>
    <r>
      <rPr>
        <b/>
        <sz val="18"/>
        <rFont val="宋体"/>
        <charset val="134"/>
      </rPr>
      <t>交易性金融负债评估明细表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</si>
  <si>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5-2</t>
    </r>
  </si>
  <si>
    <r>
      <rPr>
        <b/>
        <sz val="10"/>
        <rFont val="宋体"/>
        <charset val="134"/>
      </rPr>
      <t>债券发行单位</t>
    </r>
  </si>
  <si>
    <r>
      <rPr>
        <sz val="18"/>
        <rFont val="黑体"/>
        <charset val="134"/>
      </rPr>
      <t>衍生金融负债评估明细表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</si>
  <si>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5-3</t>
    </r>
  </si>
  <si>
    <r>
      <rPr>
        <b/>
        <sz val="10"/>
        <rFont val="宋体"/>
        <charset val="134"/>
      </rPr>
      <t>衍生金融负债合计</t>
    </r>
  </si>
  <si>
    <r>
      <rPr>
        <b/>
        <sz val="18"/>
        <rFont val="宋体"/>
        <charset val="134"/>
      </rPr>
      <t>应付票据评估明细表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</si>
  <si>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5-4</t>
    </r>
  </si>
  <si>
    <r>
      <rPr>
        <b/>
        <sz val="18"/>
        <rFont val="Arial Narrow"/>
        <charset val="134"/>
      </rPr>
      <t xml:space="preserve">      </t>
    </r>
    <r>
      <rPr>
        <b/>
        <sz val="18"/>
        <rFont val="宋体"/>
        <charset val="134"/>
      </rPr>
      <t>应付账款评估明细表</t>
    </r>
  </si>
  <si>
    <r>
      <rPr>
        <b/>
        <sz val="10"/>
        <color indexed="8"/>
        <rFont val="宋体"/>
        <charset val="134"/>
      </rPr>
      <t>表</t>
    </r>
    <r>
      <rPr>
        <b/>
        <sz val="10"/>
        <color indexed="8"/>
        <rFont val="Arial Narrow"/>
        <charset val="134"/>
      </rPr>
      <t>5-5</t>
    </r>
  </si>
  <si>
    <r>
      <rPr>
        <b/>
        <sz val="10"/>
        <color indexed="8"/>
        <rFont val="宋体"/>
        <charset val="134"/>
      </rPr>
      <t>户名(结算对象)</t>
    </r>
  </si>
  <si>
    <r>
      <rPr>
        <b/>
        <sz val="10"/>
        <color indexed="8"/>
        <rFont val="宋体"/>
        <charset val="134"/>
      </rPr>
      <t>合</t>
    </r>
    <r>
      <rPr>
        <b/>
        <sz val="10"/>
        <color indexed="8"/>
        <rFont val="Arial Narrow"/>
        <charset val="134"/>
      </rPr>
      <t xml:space="preserve">          </t>
    </r>
    <r>
      <rPr>
        <b/>
        <sz val="10"/>
        <color indexed="8"/>
        <rFont val="宋体"/>
        <charset val="134"/>
      </rPr>
      <t>计</t>
    </r>
  </si>
  <si>
    <t xml:space="preserve">    预收账款评估明细表</t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</si>
  <si>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5-6</t>
    </r>
  </si>
  <si>
    <r>
      <rPr>
        <b/>
        <sz val="10"/>
        <rFont val="宋体"/>
        <charset val="134"/>
      </rPr>
      <t>户名（结算对象）</t>
    </r>
  </si>
  <si>
    <r>
      <rPr>
        <b/>
        <sz val="18"/>
        <rFont val="宋体"/>
        <charset val="134"/>
      </rPr>
      <t>合同负债评估明细表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</si>
  <si>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5-7</t>
    </r>
  </si>
  <si>
    <r>
      <rPr>
        <b/>
        <sz val="10"/>
        <rFont val="宋体"/>
        <charset val="134"/>
      </rPr>
      <t>合同负债合计</t>
    </r>
  </si>
  <si>
    <r>
      <rPr>
        <b/>
        <sz val="18"/>
        <rFont val="Arial Narrow"/>
        <charset val="134"/>
      </rPr>
      <t xml:space="preserve">        </t>
    </r>
    <r>
      <rPr>
        <b/>
        <sz val="18"/>
        <rFont val="宋体"/>
        <charset val="134"/>
      </rPr>
      <t>应付职工薪酬评估明细表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</si>
  <si>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5-8</t>
    </r>
  </si>
  <si>
    <t>部门或内容</t>
  </si>
  <si>
    <r>
      <rPr>
        <b/>
        <sz val="18"/>
        <rFont val="宋体"/>
        <charset val="134"/>
      </rPr>
      <t>应交税费评估明细表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</si>
  <si>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5-9</t>
    </r>
  </si>
  <si>
    <t>征税机关</t>
  </si>
  <si>
    <t>税  种</t>
  </si>
  <si>
    <r>
      <rPr>
        <b/>
        <sz val="10"/>
        <rFont val="宋体"/>
        <charset val="134"/>
      </rPr>
      <t>合</t>
    </r>
    <r>
      <rPr>
        <b/>
        <sz val="10"/>
        <rFont val="Arial Narrow"/>
        <charset val="134"/>
      </rPr>
      <t xml:space="preserve">  </t>
    </r>
    <r>
      <rPr>
        <b/>
        <sz val="10"/>
        <rFont val="宋体"/>
        <charset val="134"/>
      </rPr>
      <t>计</t>
    </r>
  </si>
  <si>
    <r>
      <rPr>
        <b/>
        <sz val="18"/>
        <rFont val="宋体"/>
        <charset val="134"/>
      </rPr>
      <t>其他应付款评估明细表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</si>
  <si>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5-10</t>
    </r>
  </si>
  <si>
    <t>户名(结算对象)</t>
  </si>
  <si>
    <t>业务内容</t>
  </si>
  <si>
    <r>
      <rPr>
        <b/>
        <sz val="10"/>
        <color indexed="8"/>
        <rFont val="宋体"/>
        <charset val="134"/>
      </rPr>
      <t>合</t>
    </r>
    <r>
      <rPr>
        <b/>
        <sz val="10"/>
        <color indexed="8"/>
        <rFont val="Arial Narrow"/>
        <charset val="134"/>
      </rPr>
      <t xml:space="preserve">       </t>
    </r>
    <r>
      <rPr>
        <b/>
        <sz val="10"/>
        <color indexed="8"/>
        <rFont val="宋体"/>
        <charset val="134"/>
      </rPr>
      <t>计</t>
    </r>
  </si>
  <si>
    <r>
      <rPr>
        <b/>
        <sz val="18"/>
        <rFont val="宋体"/>
        <charset val="134"/>
      </rPr>
      <t>持有待售负债评估明细表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</si>
  <si>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5-11</t>
    </r>
  </si>
  <si>
    <r>
      <rPr>
        <b/>
        <sz val="18"/>
        <rFont val="宋体"/>
        <charset val="134"/>
      </rPr>
      <t>一年内到期的非流动负债评估明细表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</si>
  <si>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5-12</t>
    </r>
  </si>
  <si>
    <r>
      <rPr>
        <b/>
        <sz val="10"/>
        <rFont val="宋体"/>
        <charset val="134"/>
      </rPr>
      <t>票面月利率</t>
    </r>
    <r>
      <rPr>
        <b/>
        <sz val="10"/>
        <rFont val="Arial Narrow"/>
        <charset val="134"/>
      </rPr>
      <t>%</t>
    </r>
  </si>
  <si>
    <r>
      <rPr>
        <b/>
        <sz val="18"/>
        <rFont val="Arial Narrow"/>
        <charset val="134"/>
      </rPr>
      <t xml:space="preserve">          </t>
    </r>
    <r>
      <rPr>
        <b/>
        <sz val="18"/>
        <rFont val="宋体"/>
        <charset val="134"/>
      </rPr>
      <t>其他流动负债评估明细表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</si>
  <si>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5-13</t>
    </r>
  </si>
  <si>
    <r>
      <rPr>
        <b/>
        <sz val="10"/>
        <rFont val="宋体"/>
        <charset val="134"/>
      </rPr>
      <t>户名</t>
    </r>
    <r>
      <rPr>
        <b/>
        <sz val="10"/>
        <rFont val="Arial Narrow"/>
        <charset val="134"/>
      </rPr>
      <t>(</t>
    </r>
    <r>
      <rPr>
        <b/>
        <sz val="10"/>
        <rFont val="宋体"/>
        <charset val="134"/>
      </rPr>
      <t>或结算对象</t>
    </r>
    <r>
      <rPr>
        <b/>
        <sz val="10"/>
        <rFont val="Arial Narrow"/>
        <charset val="134"/>
      </rPr>
      <t>)</t>
    </r>
  </si>
  <si>
    <r>
      <rPr>
        <b/>
        <sz val="18"/>
        <rFont val="Arial Narrow"/>
        <charset val="134"/>
      </rPr>
      <t xml:space="preserve">     </t>
    </r>
    <r>
      <rPr>
        <b/>
        <sz val="18"/>
        <rFont val="宋体"/>
        <charset val="134"/>
      </rPr>
      <t>非流动负债评估汇总表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</si>
  <si>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6</t>
    </r>
  </si>
  <si>
    <t>6-1</t>
  </si>
  <si>
    <r>
      <rPr>
        <sz val="10"/>
        <rFont val="宋体"/>
        <charset val="134"/>
      </rPr>
      <t>长期借款</t>
    </r>
  </si>
  <si>
    <t>6-2</t>
  </si>
  <si>
    <r>
      <rPr>
        <sz val="10"/>
        <rFont val="宋体"/>
        <charset val="134"/>
      </rPr>
      <t>应付债券</t>
    </r>
  </si>
  <si>
    <t>6-3</t>
  </si>
  <si>
    <r>
      <rPr>
        <sz val="10"/>
        <rFont val="宋体"/>
        <charset val="134"/>
      </rPr>
      <t>租赁负债</t>
    </r>
  </si>
  <si>
    <t>6-4</t>
  </si>
  <si>
    <r>
      <rPr>
        <sz val="10"/>
        <rFont val="宋体"/>
        <charset val="134"/>
      </rPr>
      <t>长期应付款</t>
    </r>
  </si>
  <si>
    <t>6-5</t>
  </si>
  <si>
    <r>
      <rPr>
        <sz val="10"/>
        <rFont val="宋体"/>
        <charset val="134"/>
      </rPr>
      <t>长期应付职工薪酬</t>
    </r>
  </si>
  <si>
    <t>6-6</t>
  </si>
  <si>
    <r>
      <rPr>
        <sz val="10"/>
        <rFont val="宋体"/>
        <charset val="134"/>
      </rPr>
      <t>预计负债</t>
    </r>
  </si>
  <si>
    <t>6-7</t>
  </si>
  <si>
    <r>
      <rPr>
        <sz val="10"/>
        <rFont val="宋体"/>
        <charset val="134"/>
      </rPr>
      <t>递延收益</t>
    </r>
  </si>
  <si>
    <t>6-8</t>
  </si>
  <si>
    <r>
      <rPr>
        <sz val="10"/>
        <rFont val="宋体"/>
        <charset val="134"/>
      </rPr>
      <t>递延所得税负债</t>
    </r>
  </si>
  <si>
    <t>6-9</t>
  </si>
  <si>
    <r>
      <rPr>
        <sz val="10"/>
        <rFont val="宋体"/>
        <charset val="134"/>
      </rPr>
      <t>其他非流动负债</t>
    </r>
  </si>
  <si>
    <r>
      <rPr>
        <b/>
        <sz val="10"/>
        <rFont val="宋体"/>
        <charset val="134"/>
      </rPr>
      <t>长期负债合计</t>
    </r>
    <r>
      <rPr>
        <b/>
        <sz val="10"/>
        <rFont val="Arial Narrow"/>
        <charset val="134"/>
      </rPr>
      <t xml:space="preserve"> </t>
    </r>
  </si>
  <si>
    <r>
      <rPr>
        <b/>
        <sz val="18"/>
        <rFont val="宋体"/>
        <charset val="134"/>
      </rPr>
      <t>长期借款评估明细表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</si>
  <si>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6-1</t>
    </r>
  </si>
  <si>
    <t>放款银行或机构名称</t>
  </si>
  <si>
    <t>到期日期</t>
  </si>
  <si>
    <t>月利率%</t>
  </si>
  <si>
    <t>外币金额</t>
  </si>
  <si>
    <t>外币基准日汇率</t>
  </si>
  <si>
    <r>
      <rPr>
        <b/>
        <sz val="18"/>
        <rFont val="宋体"/>
        <charset val="134"/>
      </rPr>
      <t>应付债券评估明细表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</si>
  <si>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6-2</t>
    </r>
  </si>
  <si>
    <r>
      <rPr>
        <b/>
        <sz val="10"/>
        <rFont val="宋体"/>
        <charset val="134"/>
      </rPr>
      <t>票面利率</t>
    </r>
  </si>
  <si>
    <r>
      <rPr>
        <b/>
        <sz val="18"/>
        <rFont val="Times New Roman"/>
        <charset val="134"/>
      </rPr>
      <t>租赁负债评估明细表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</si>
  <si>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6-3</t>
    </r>
  </si>
  <si>
    <r>
      <rPr>
        <b/>
        <sz val="10"/>
        <rFont val="宋体"/>
        <charset val="134"/>
      </rPr>
      <t>户名（或结算对象）</t>
    </r>
  </si>
  <si>
    <r>
      <rPr>
        <b/>
        <sz val="10"/>
        <rFont val="宋体"/>
        <charset val="134"/>
      </rPr>
      <t>初始额</t>
    </r>
  </si>
  <si>
    <r>
      <rPr>
        <b/>
        <sz val="10"/>
        <rFont val="Arial Narrow"/>
        <charset val="134"/>
      </rPr>
      <t xml:space="preserve"> </t>
    </r>
    <r>
      <rPr>
        <b/>
        <sz val="10"/>
        <rFont val="宋体"/>
        <charset val="134"/>
      </rPr>
      <t>备</t>
    </r>
    <r>
      <rPr>
        <b/>
        <sz val="10"/>
        <rFont val="Arial Narrow"/>
        <charset val="134"/>
      </rPr>
      <t xml:space="preserve"> </t>
    </r>
    <r>
      <rPr>
        <b/>
        <sz val="10"/>
        <rFont val="宋体"/>
        <charset val="134"/>
      </rPr>
      <t>注</t>
    </r>
  </si>
  <si>
    <r>
      <rPr>
        <b/>
        <sz val="18"/>
        <rFont val="Arial Narrow"/>
        <charset val="134"/>
      </rPr>
      <t xml:space="preserve">    </t>
    </r>
    <r>
      <rPr>
        <b/>
        <sz val="18"/>
        <rFont val="宋体"/>
        <charset val="134"/>
      </rPr>
      <t>长期应付款评估明细表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</si>
  <si>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6-4</t>
    </r>
  </si>
  <si>
    <r>
      <rPr>
        <b/>
        <sz val="10"/>
        <rFont val="宋体"/>
        <charset val="134"/>
      </rPr>
      <t>初始发生额</t>
    </r>
  </si>
  <si>
    <r>
      <rPr>
        <b/>
        <sz val="10"/>
        <rFont val="宋体"/>
        <charset val="134"/>
      </rPr>
      <t>利息及汇率净损失</t>
    </r>
  </si>
  <si>
    <r>
      <rPr>
        <b/>
        <sz val="18"/>
        <rFont val="Arial Narrow"/>
        <charset val="134"/>
      </rPr>
      <t xml:space="preserve">       </t>
    </r>
    <r>
      <rPr>
        <b/>
        <sz val="18"/>
        <rFont val="宋体"/>
        <charset val="134"/>
      </rPr>
      <t>长期应付职工薪酬评估明细表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</si>
  <si>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6-5</t>
    </r>
  </si>
  <si>
    <r>
      <rPr>
        <b/>
        <sz val="18"/>
        <rFont val="Arial Narrow"/>
        <charset val="134"/>
      </rPr>
      <t xml:space="preserve">            </t>
    </r>
    <r>
      <rPr>
        <b/>
        <sz val="18"/>
        <rFont val="宋体"/>
        <charset val="134"/>
      </rPr>
      <t>预计负债评估明细表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</si>
  <si>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6-6</t>
    </r>
  </si>
  <si>
    <t>预计负债项目</t>
  </si>
  <si>
    <t>预计发生期间</t>
  </si>
  <si>
    <t>预计负债总额</t>
  </si>
  <si>
    <t>预计比例%</t>
  </si>
  <si>
    <r>
      <rPr>
        <b/>
        <sz val="18"/>
        <rFont val="Arial Narrow"/>
        <charset val="134"/>
      </rPr>
      <t xml:space="preserve">        </t>
    </r>
    <r>
      <rPr>
        <b/>
        <sz val="18"/>
        <rFont val="宋体"/>
        <charset val="134"/>
      </rPr>
      <t>递延收益评估明细表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</si>
  <si>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6-7</t>
    </r>
  </si>
  <si>
    <r>
      <rPr>
        <b/>
        <sz val="10"/>
        <rFont val="宋体"/>
        <charset val="134"/>
      </rPr>
      <t>增减值率</t>
    </r>
  </si>
  <si>
    <r>
      <rPr>
        <b/>
        <sz val="18"/>
        <rFont val="Arial Narrow"/>
        <charset val="134"/>
      </rPr>
      <t xml:space="preserve">   </t>
    </r>
    <r>
      <rPr>
        <b/>
        <sz val="18"/>
        <rFont val="宋体"/>
        <charset val="134"/>
      </rPr>
      <t>递延所得税负债评估明细表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</si>
  <si>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6-8</t>
    </r>
  </si>
  <si>
    <r>
      <rPr>
        <b/>
        <sz val="10"/>
        <rFont val="宋体"/>
        <charset val="134"/>
      </rPr>
      <t>内</t>
    </r>
    <r>
      <rPr>
        <b/>
        <sz val="10"/>
        <rFont val="Arial Narrow"/>
        <charset val="134"/>
      </rPr>
      <t xml:space="preserve">     </t>
    </r>
    <r>
      <rPr>
        <b/>
        <sz val="10"/>
        <rFont val="宋体"/>
        <charset val="134"/>
      </rPr>
      <t>容</t>
    </r>
  </si>
  <si>
    <r>
      <rPr>
        <b/>
        <sz val="18"/>
        <rFont val="宋体"/>
        <charset val="134"/>
      </rPr>
      <t>其他非流动负债评估明细表</t>
    </r>
  </si>
  <si>
    <r>
      <rPr>
        <b/>
        <sz val="10"/>
        <rFont val="宋体"/>
        <charset val="134"/>
      </rPr>
      <t>表</t>
    </r>
    <r>
      <rPr>
        <b/>
        <sz val="10"/>
        <rFont val="Arial Narrow"/>
        <charset val="134"/>
      </rPr>
      <t>6-9</t>
    </r>
  </si>
</sst>
</file>

<file path=xl/styles.xml><?xml version="1.0" encoding="utf-8"?>
<styleSheet xmlns="http://schemas.openxmlformats.org/spreadsheetml/2006/main">
  <numFmts count="105">
    <numFmt numFmtId="176" formatCode="&quot;$&quot;#,##0.00_);\(&quot;$&quot;#,##0.00\)"/>
    <numFmt numFmtId="177" formatCode="mmm/yyyy;_-\ &quot;N/A&quot;_-;_-\ &quot;-&quot;_-"/>
    <numFmt numFmtId="178" formatCode="_-#,###.00,_-;\(#,###.00,\);_-\ \ &quot;-&quot;_-;_-@_-"/>
    <numFmt numFmtId="179" formatCode="\¥#,##0;\-\¥#,##0"/>
    <numFmt numFmtId="180" formatCode="_-#,##0.00_-;\(#,##0.00\);_-\ \ &quot;-&quot;_-;_-@_-"/>
    <numFmt numFmtId="181" formatCode="_ \¥* #,##0_ ;_ \¥* \-#,##0_ ;_ \¥* &quot;-&quot;_ ;_ @_ "/>
    <numFmt numFmtId="41" formatCode="_ * #,##0_ ;_ * \-#,##0_ ;_ * &quot;-&quot;_ ;_ @_ "/>
    <numFmt numFmtId="182" formatCode="mmm/dd/yyyy;_-\ &quot;N/A&quot;_-;_-\ &quot;-&quot;_-"/>
    <numFmt numFmtId="183" formatCode="&quot;$&quot;#,##0_);\(&quot;$&quot;#,##0\)"/>
    <numFmt numFmtId="184" formatCode="#,##0.0_);\(#,##0.0\)"/>
    <numFmt numFmtId="185" formatCode="#,##0.000000"/>
    <numFmt numFmtId="186" formatCode="#,##0\ ;[Red]\-#,##0.00\ "/>
    <numFmt numFmtId="187" formatCode="_-* #,##0\ _P_t_s_-;\-* #,##0\ _P_t_s_-;_-* &quot;-&quot;\ _P_t_s_-;_-@_-"/>
    <numFmt numFmtId="188" formatCode="_-#,##0%_-;\(#,##0%\);_-\ &quot;-&quot;_-"/>
    <numFmt numFmtId="189" formatCode="_-#0&quot;.&quot;0000_-;\(#0&quot;.&quot;0000\);_-\ \ &quot;-&quot;_-;_-@_-"/>
    <numFmt numFmtId="190" formatCode="&quot;\&quot;#,##0.00;[Red]&quot;\&quot;\-#,##0.00"/>
    <numFmt numFmtId="42" formatCode="_ &quot;￥&quot;* #,##0_ ;_ &quot;￥&quot;* \-#,##0_ ;_ &quot;￥&quot;* &quot;-&quot;_ ;_ @_ "/>
    <numFmt numFmtId="191" formatCode="#,##0\ &quot;FB&quot;;\-#,##0\ &quot;FB&quot;"/>
    <numFmt numFmtId="192" formatCode="&quot;\&quot;#,##0;&quot;\&quot;\-#,##0"/>
    <numFmt numFmtId="193" formatCode="_(&quot;$&quot;* #,##0.00_);_(&quot;$&quot;* \(#,##0.00\);_(&quot;$&quot;* &quot;-&quot;??_);_(@_)"/>
    <numFmt numFmtId="194" formatCode="&quot;$&quot;#.#"/>
    <numFmt numFmtId="44" formatCode="_ &quot;￥&quot;* #,##0.00_ ;_ &quot;￥&quot;* \-#,##0.00_ ;_ &quot;￥&quot;* &quot;-&quot;??_ ;_ @_ "/>
    <numFmt numFmtId="195" formatCode="0.0000%"/>
    <numFmt numFmtId="196" formatCode="#,##0.00\¥;\-#,##0.00\¥"/>
    <numFmt numFmtId="197" formatCode="0.0%;\(0.0%\)"/>
    <numFmt numFmtId="198" formatCode="&quot;$&quot;#,##0_);[Red]\(&quot;$&quot;#,##0\)"/>
    <numFmt numFmtId="199" formatCode="yy\.mm\.dd"/>
    <numFmt numFmtId="200" formatCode="mmmm\ d\,\ yyyy"/>
    <numFmt numFmtId="201" formatCode="&quot;$&quot;#,##0;\-&quot;$&quot;#,##0"/>
    <numFmt numFmtId="202" formatCode="_-* #,##0.0000000000_-;\-* #,##0.0000000000_-;_-* &quot;-&quot;??_-;_-@_-"/>
    <numFmt numFmtId="203" formatCode="0.0%"/>
    <numFmt numFmtId="204" formatCode="0%;\(0%\)"/>
    <numFmt numFmtId="205" formatCode="_-* #,##0.00_-;\-* #,##0.00_-;_-* &quot;-&quot;??_-;_-@_-"/>
    <numFmt numFmtId="206" formatCode="_-#,##0_-;\(#,##0\);_-\ \ &quot;-&quot;_-;_-@_-"/>
    <numFmt numFmtId="207" formatCode="&quot;\&quot;#,##0;[Red]&quot;\&quot;&quot;\&quot;&quot;\&quot;&quot;\&quot;&quot;\&quot;&quot;\&quot;&quot;\&quot;\-#,##0"/>
    <numFmt numFmtId="208" formatCode="_([$€-2]* #,##0.00_);_([$€-2]* \(#,##0.00\);_([$€-2]* &quot;-&quot;??_)"/>
    <numFmt numFmtId="43" formatCode="_ * #,##0.00_ ;_ * \-#,##0.00_ ;_ * &quot;-&quot;??_ ;_ @_ "/>
    <numFmt numFmtId="209" formatCode="##.\ \ "/>
    <numFmt numFmtId="210" formatCode="_(* #,##0.0000_);_(* \(#,##0.0000\);_(* &quot;-&quot;??_);_(@_)"/>
    <numFmt numFmtId="211" formatCode="#.\ \ "/>
    <numFmt numFmtId="212" formatCode="_-* #,##0_-;\-* #,##0_-;_-* &quot;-&quot;??_-;_-@_-"/>
    <numFmt numFmtId="213" formatCode="_-#0&quot;.&quot;0,_-;\(#0&quot;.&quot;0,\);_-\ \ &quot;-&quot;_-;_-@_-"/>
    <numFmt numFmtId="214" formatCode="_-#,###,_-;\(#,###,\);_-\ \ &quot;-&quot;_-;_-@_-"/>
    <numFmt numFmtId="215" formatCode="_-* #,##0_-;\-* #,##0_-;_-* &quot;-&quot;_-;_-@_-"/>
    <numFmt numFmtId="24" formatCode="\$#,##0_);[Red]\(\$#,##0\)"/>
    <numFmt numFmtId="216" formatCode="yyyy&quot;年&quot;m&quot;月&quot;d&quot;日&quot;;@"/>
    <numFmt numFmtId="217" formatCode="#\ ??/??"/>
    <numFmt numFmtId="218" formatCode="\¥#,##0.00;\-\¥#,##0.00"/>
    <numFmt numFmtId="25" formatCode="\$#,##0.00_);\(\$#,##0.00\)"/>
    <numFmt numFmtId="219" formatCode="0.0_ "/>
    <numFmt numFmtId="220" formatCode="_-&quot;$&quot;* #,##0_-;\-&quot;$&quot;* #,##0_-;_-&quot;$&quot;* &quot;-&quot;_-;_-@_-"/>
    <numFmt numFmtId="221" formatCode="#,##0;\(#,##0\)"/>
    <numFmt numFmtId="222" formatCode="#,##0.0"/>
    <numFmt numFmtId="223" formatCode="\$#,##0.00;\(\$#,##0.00\)"/>
    <numFmt numFmtId="224" formatCode="_-* #,##0.00\ _P_t_s_-;\-* #,##0.00\ _P_t_s_-;_-* &quot;-&quot;??\ _P_t_s_-;_-@_-"/>
    <numFmt numFmtId="225" formatCode="\$#,##0;\(\$#,##0\)"/>
    <numFmt numFmtId="226" formatCode="#,##0\ &quot; &quot;;\(#,##0\)\ ;&quot;—&quot;&quot; &quot;&quot; &quot;&quot; &quot;&quot; &quot;"/>
    <numFmt numFmtId="227" formatCode="_-* #,##0.00\¥_-;\-* #,##0.00\¥_-;_-* &quot;-&quot;??\¥_-;_-@_-"/>
    <numFmt numFmtId="228" formatCode="0.000%"/>
    <numFmt numFmtId="229" formatCode="&quot;$&quot;#,##0.00_);[Red]\(&quot;$&quot;#,##0.00\)"/>
    <numFmt numFmtId="230" formatCode="_-* #,##0\¥_-;\-* #,##0\¥_-;_-* &quot;-&quot;\¥_-;_-@_-"/>
    <numFmt numFmtId="231" formatCode="&quot;$&quot;\ #,##0.00_-;[Red]&quot;$&quot;\ #,##0.00\-"/>
    <numFmt numFmtId="232" formatCode="_-&quot;$&quot;\ * #,##0_-;_-&quot;$&quot;\ * #,##0\-;_-&quot;$&quot;\ * &quot;-&quot;_-;_-@_-"/>
    <numFmt numFmtId="233" formatCode="&quot;\&quot;#,##0;&quot;\&quot;&quot;\&quot;&quot;\&quot;&quot;\&quot;&quot;\&quot;&quot;\&quot;&quot;\&quot;&quot;\&quot;&quot;\&quot;&quot;\&quot;&quot;\&quot;&quot;\&quot;\-#,##0"/>
    <numFmt numFmtId="234" formatCode="0.00_)"/>
    <numFmt numFmtId="235" formatCode="_-* #,##0.00\ _B_E_F_-;\-* #,##0.00\ _B_E_F_-;_-* &quot;-&quot;??\ _B_E_F_-;_-@_-"/>
    <numFmt numFmtId="236" formatCode="#,##0.00\¥;[Red]\-#,##0.00\¥"/>
    <numFmt numFmtId="237" formatCode="#,##0_);\(#,##0\);&quot;-&quot;"/>
    <numFmt numFmtId="238" formatCode="#,##0.00\ &quot;FB&quot;;\-#,##0.00\ &quot;FB&quot;"/>
    <numFmt numFmtId="239" formatCode="#,##0.00\ &quot;FB&quot;;[Red]\-#,##0.00\ &quot;FB&quot;"/>
    <numFmt numFmtId="240" formatCode="_(* #,##0.0,_);_(* \(#,##0.0,\);_(* &quot;-&quot;_);_(@_)"/>
    <numFmt numFmtId="241" formatCode="_-* #,##0\ _k_r_-;\-* #,##0\ _k_r_-;_-* &quot;-&quot;\ _k_r_-;_-@_-"/>
    <numFmt numFmtId="242" formatCode="_-* #,##0.00\ _k_r_-;\-* #,##0.00\ _k_r_-;_-* &quot;-&quot;??\ _k_r_-;_-@_-"/>
    <numFmt numFmtId="243" formatCode="#,##0.00_);#,##0.00\)"/>
    <numFmt numFmtId="244" formatCode="0.00000&quot;  &quot;"/>
    <numFmt numFmtId="245" formatCode="_-* #,##0\ &quot;Pts&quot;_-;\-* #,##0\ &quot;Pts&quot;_-;_-* &quot;-&quot;\ &quot;Pts&quot;_-;_-@_-"/>
    <numFmt numFmtId="246" formatCode="_-* #,##0.00\ &quot;Pts&quot;_-;\-* #,##0.00\ &quot;Pts&quot;_-;_-* &quot;-&quot;??\ &quot;Pts&quot;_-;_-@_-"/>
    <numFmt numFmtId="247" formatCode="_-&quot;$&quot;* #,##0.00_-;\-&quot;$&quot;* #,##0.00_-;_-&quot;$&quot;* &quot;-&quot;??_-;_-@_-"/>
    <numFmt numFmtId="248" formatCode="&quot;\&quot;#,##0;[Red]&quot;\&quot;\-#,##0"/>
    <numFmt numFmtId="249" formatCode="&quot;$&quot;#,##0.00_);[Red]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(&quot;$&quot;#,##0.00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)"/>
    <numFmt numFmtId="250" formatCode="&quot;\&quot;#,##0;[Red]&quot;\&quot;&quot;\&quot;\-#,##0"/>
    <numFmt numFmtId="251" formatCode="&quot;\&quot;#,##0.00;[Red]&quot;\&quot;&quot;\&quot;&quot;\&quot;&quot;\&quot;&quot;\&quot;&quot;\&quot;\-#,##0.00"/>
    <numFmt numFmtId="252" formatCode="0.00_);[Red]\(0.00\)"/>
    <numFmt numFmtId="253" formatCode="0.00_ "/>
    <numFmt numFmtId="254" formatCode="0_ "/>
    <numFmt numFmtId="255" formatCode="#,##0.00_ "/>
    <numFmt numFmtId="256" formatCode="yyyy&quot;年&quot;m&quot;月&quot;;@"/>
    <numFmt numFmtId="257" formatCode="#,##0.00_);[Red]\(#,##0.00\)"/>
    <numFmt numFmtId="258" formatCode="yyyy/mm"/>
    <numFmt numFmtId="259" formatCode="##,###,###,###,##0.00;\-##,###,###,###,##0.00;0.00"/>
    <numFmt numFmtId="260" formatCode="_(* #,##0_);_(* \(#,##0\);_(* &quot;-&quot;_);_(@_)"/>
    <numFmt numFmtId="261" formatCode="yyyy\-mm\-dd"/>
    <numFmt numFmtId="262" formatCode="#,##0.00_);\(#,##0.00\)"/>
    <numFmt numFmtId="263" formatCode="#,##0.0000_);\(#,##0.0000\)"/>
    <numFmt numFmtId="264" formatCode="#,##0.00_ ;[Red]\-#,##0.00\ "/>
    <numFmt numFmtId="265" formatCode="yyyy/mm/dd"/>
    <numFmt numFmtId="266" formatCode="_ * #,##0.0000_ ;_ * \-#,##0.0000_ ;_ * &quot;-&quot;??_ ;_ @_ "/>
    <numFmt numFmtId="267" formatCode="#,##0_ "/>
    <numFmt numFmtId="268" formatCode="_(* #,##0.00_);_(* \(#,##0.00\);_(* &quot;-&quot;_);_(@_)"/>
    <numFmt numFmtId="269" formatCode="0_);[Red]\(0\)"/>
    <numFmt numFmtId="270" formatCode="0.000_ "/>
    <numFmt numFmtId="271" formatCode="0.00_);\(0.00\)"/>
    <numFmt numFmtId="272" formatCode="###,###,##0.00"/>
    <numFmt numFmtId="273" formatCode="0_);\(0\)"/>
    <numFmt numFmtId="274" formatCode="_(* #,##0.00_);_(* \(#,##0.00\);_(* &quot;-&quot;??_);_(@_)"/>
  </numFmts>
  <fonts count="172">
    <font>
      <sz val="12"/>
      <name val="宋体"/>
      <charset val="134"/>
    </font>
    <font>
      <sz val="18"/>
      <name val="Arial Narrow"/>
      <charset val="134"/>
    </font>
    <font>
      <sz val="12"/>
      <name val="Arial Narrow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sz val="10"/>
      <name val="Arial Narrow"/>
      <charset val="134"/>
    </font>
    <font>
      <b/>
      <sz val="18"/>
      <name val="Arial Narrow"/>
      <charset val="134"/>
    </font>
    <font>
      <b/>
      <sz val="11"/>
      <name val="Arial Narrow"/>
      <charset val="134"/>
    </font>
    <font>
      <sz val="10"/>
      <name val="宋体"/>
      <charset val="134"/>
    </font>
    <font>
      <b/>
      <sz val="10"/>
      <color indexed="8"/>
      <name val="Arial Narrow"/>
      <charset val="134"/>
    </font>
    <font>
      <sz val="10"/>
      <color indexed="8"/>
      <name val="Arial Narrow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Arial Narrow"/>
      <charset val="134"/>
    </font>
    <font>
      <sz val="9.5"/>
      <name val="Arial Narrow"/>
      <charset val="134"/>
    </font>
    <font>
      <sz val="8"/>
      <name val="Arial Narrow"/>
      <charset val="134"/>
    </font>
    <font>
      <sz val="11"/>
      <name val="Arial Narrow"/>
      <charset val="134"/>
    </font>
    <font>
      <b/>
      <sz val="20"/>
      <name val="Arial Narrow"/>
      <charset val="134"/>
    </font>
    <font>
      <u/>
      <sz val="10"/>
      <name val="Arial Narrow"/>
      <charset val="134"/>
    </font>
    <font>
      <b/>
      <sz val="18"/>
      <name val="宋体"/>
      <charset val="134"/>
    </font>
    <font>
      <b/>
      <sz val="12"/>
      <name val="Arial Narrow"/>
      <charset val="134"/>
    </font>
    <font>
      <sz val="9"/>
      <color indexed="8"/>
      <name val="Arial Narrow"/>
      <charset val="134"/>
    </font>
    <font>
      <b/>
      <sz val="9"/>
      <name val="Arial Narrow"/>
      <charset val="134"/>
    </font>
    <font>
      <b/>
      <sz val="8"/>
      <name val="Arial Narrow"/>
      <charset val="134"/>
    </font>
    <font>
      <b/>
      <sz val="12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i/>
      <sz val="10"/>
      <name val="Arial Narrow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color indexed="10"/>
      <name val="Arial Narrow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0"/>
      <color indexed="48"/>
      <name val="Arial Narrow"/>
      <charset val="134"/>
    </font>
    <font>
      <sz val="12"/>
      <color indexed="8"/>
      <name val="Arial Narrow"/>
      <charset val="134"/>
    </font>
    <font>
      <b/>
      <sz val="18"/>
      <color indexed="8"/>
      <name val="Arial Narrow"/>
      <charset val="134"/>
    </font>
    <font>
      <sz val="10"/>
      <color indexed="12"/>
      <name val="Arial Narrow"/>
      <charset val="134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sz val="11"/>
      <color indexed="17"/>
      <name val="宋体"/>
      <charset val="134"/>
    </font>
    <font>
      <u/>
      <sz val="12"/>
      <color indexed="12"/>
      <name val="宋体"/>
      <charset val="134"/>
    </font>
    <font>
      <sz val="11"/>
      <color theme="1"/>
      <name val="宋体"/>
      <charset val="134"/>
      <scheme val="minor"/>
    </font>
    <font>
      <sz val="10"/>
      <color indexed="9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38"/>
      <name val="宋体"/>
      <charset val="134"/>
    </font>
    <font>
      <sz val="10"/>
      <color indexed="17"/>
      <name val="宋体"/>
      <charset val="134"/>
    </font>
    <font>
      <b/>
      <sz val="13"/>
      <color theme="3"/>
      <name val="宋体"/>
      <charset val="134"/>
      <scheme val="minor"/>
    </font>
    <font>
      <sz val="10"/>
      <name val="Book Antiqua"/>
      <charset val="134"/>
    </font>
    <font>
      <sz val="11"/>
      <color indexed="20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Helv"/>
      <charset val="134"/>
    </font>
    <font>
      <sz val="11"/>
      <name val="ＭＳ Ｐゴシック"/>
      <charset val="134"/>
    </font>
    <font>
      <b/>
      <sz val="10"/>
      <color indexed="63"/>
      <name val="宋体"/>
      <charset val="134"/>
    </font>
    <font>
      <sz val="10"/>
      <color indexed="8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indexed="9"/>
      <name val="宋体"/>
      <charset val="134"/>
    </font>
    <font>
      <sz val="13"/>
      <name val="Tms Rmn"/>
      <charset val="134"/>
    </font>
    <font>
      <sz val="8"/>
      <name val="Times New Roman"/>
      <charset val="134"/>
    </font>
    <font>
      <b/>
      <sz val="10"/>
      <color indexed="52"/>
      <name val="宋体"/>
      <charset val="134"/>
    </font>
    <font>
      <sz val="11"/>
      <name val="MS P????"/>
      <charset val="134"/>
    </font>
    <font>
      <sz val="12"/>
      <name val="MS Sans Serif"/>
      <charset val="134"/>
    </font>
    <font>
      <sz val="10"/>
      <name val="MS Sans Serif"/>
      <charset val="134"/>
    </font>
    <font>
      <sz val="11"/>
      <color indexed="26"/>
      <name val="宋体"/>
      <charset val="134"/>
    </font>
    <font>
      <sz val="10"/>
      <name val="ＭＳ Ｐゴシック"/>
      <charset val="134"/>
    </font>
    <font>
      <sz val="10"/>
      <name val="Times New Roman Cyr"/>
      <charset val="204"/>
    </font>
    <font>
      <sz val="10"/>
      <color indexed="52"/>
      <name val="宋体"/>
      <charset val="134"/>
    </font>
    <font>
      <sz val="11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9"/>
      <color indexed="36"/>
      <name val="Arial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62"/>
      <name val="宋体"/>
      <charset val="134"/>
    </font>
    <font>
      <b/>
      <sz val="10"/>
      <name val="MS Sans Serif"/>
      <charset val="134"/>
    </font>
    <font>
      <sz val="10"/>
      <color indexed="10"/>
      <name val="宋体"/>
      <charset val="134"/>
    </font>
    <font>
      <sz val="10"/>
      <color indexed="20"/>
      <name val="宋体"/>
      <charset val="134"/>
    </font>
    <font>
      <b/>
      <sz val="8"/>
      <name val="Arial"/>
      <charset val="134"/>
    </font>
    <font>
      <sz val="10"/>
      <color indexed="60"/>
      <name val="宋体"/>
      <charset val="134"/>
    </font>
    <font>
      <b/>
      <sz val="13"/>
      <color indexed="62"/>
      <name val="宋体"/>
      <charset val="134"/>
    </font>
    <font>
      <u val="singleAccounting"/>
      <vertAlign val="subscript"/>
      <sz val="10"/>
      <name val="Times New Roman"/>
      <charset val="134"/>
    </font>
    <font>
      <sz val="11"/>
      <color indexed="8"/>
      <name val="宋体"/>
      <charset val="134"/>
    </font>
    <font>
      <u/>
      <sz val="9.9"/>
      <color indexed="36"/>
      <name val="Times New Roman"/>
      <charset val="134"/>
    </font>
    <font>
      <b/>
      <sz val="10"/>
      <name val="Helv"/>
      <charset val="134"/>
    </font>
    <font>
      <b/>
      <sz val="10"/>
      <name val="Book Antiqua"/>
      <charset val="134"/>
    </font>
    <font>
      <b/>
      <sz val="15"/>
      <color indexed="62"/>
      <name val="宋体"/>
      <charset val="134"/>
    </font>
    <font>
      <b/>
      <sz val="11"/>
      <name val="Helv"/>
      <charset val="134"/>
    </font>
    <font>
      <b/>
      <sz val="13"/>
      <name val="Arial"/>
      <charset val="134"/>
    </font>
    <font>
      <i/>
      <sz val="9"/>
      <name val="Times New Roman"/>
      <charset val="134"/>
    </font>
    <font>
      <i/>
      <sz val="12"/>
      <name val="Times New Roman"/>
      <charset val="134"/>
    </font>
    <font>
      <sz val="12"/>
      <name val="楷体"/>
      <charset val="134"/>
    </font>
    <font>
      <b/>
      <sz val="10"/>
      <name val="Arial"/>
      <charset val="134"/>
    </font>
    <font>
      <sz val="12"/>
      <name val="Tms Rmn"/>
      <charset val="134"/>
    </font>
    <font>
      <i/>
      <sz val="10"/>
      <color indexed="23"/>
      <name val="宋体"/>
      <charset val="134"/>
    </font>
    <font>
      <sz val="10"/>
      <name val="楷体"/>
      <charset val="134"/>
    </font>
    <font>
      <sz val="12"/>
      <name val="新細明體"/>
      <charset val="134"/>
    </font>
    <font>
      <sz val="7"/>
      <name val="Helv"/>
      <charset val="134"/>
    </font>
    <font>
      <b/>
      <sz val="13"/>
      <name val="Tms Rmn"/>
      <charset val="134"/>
    </font>
    <font>
      <sz val="10"/>
      <name val="MS Serif"/>
      <charset val="134"/>
    </font>
    <font>
      <sz val="10"/>
      <name val="Courier"/>
      <charset val="134"/>
    </font>
    <font>
      <sz val="10"/>
      <color indexed="16"/>
      <name val="MS Serif"/>
      <charset val="134"/>
    </font>
    <font>
      <sz val="9"/>
      <name val="Times New Roman"/>
      <charset val="134"/>
    </font>
    <font>
      <sz val="8"/>
      <name val="Arial"/>
      <charset val="134"/>
    </font>
    <font>
      <sz val="12"/>
      <name val="Arial"/>
      <charset val="134"/>
    </font>
    <font>
      <b/>
      <sz val="12"/>
      <name val="Helv"/>
      <charset val="134"/>
    </font>
    <font>
      <b/>
      <sz val="12"/>
      <name val="Arial"/>
      <charset val="134"/>
    </font>
    <font>
      <b/>
      <sz val="18"/>
      <name val="Arial"/>
      <charset val="134"/>
    </font>
    <font>
      <u/>
      <sz val="10"/>
      <color indexed="37"/>
      <name val="Times New Roman"/>
      <charset val="134"/>
    </font>
    <font>
      <sz val="12"/>
      <name val="Helv"/>
      <charset val="134"/>
    </font>
    <font>
      <sz val="18"/>
      <name val="Times New Roman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b/>
      <i/>
      <sz val="16"/>
      <name val="Helv"/>
      <charset val="134"/>
    </font>
    <font>
      <sz val="11"/>
      <name val="宋体繁体"/>
      <charset val="134"/>
    </font>
    <font>
      <sz val="10"/>
      <color indexed="8"/>
      <name val="MS Sans Serif"/>
      <charset val="134"/>
    </font>
    <font>
      <b/>
      <sz val="18"/>
      <color indexed="62"/>
      <name val="宋体"/>
      <charset val="134"/>
    </font>
    <font>
      <sz val="10"/>
      <name val="奔覆眉"/>
      <charset val="134"/>
    </font>
    <font>
      <sz val="10"/>
      <name val="Tms Rmn"/>
      <charset val="134"/>
    </font>
    <font>
      <sz val="10"/>
      <color indexed="12"/>
      <name val="MS Sans Serif"/>
      <charset val="134"/>
    </font>
    <font>
      <sz val="7"/>
      <color indexed="10"/>
      <name val="Helv"/>
      <charset val="134"/>
    </font>
    <font>
      <sz val="8"/>
      <color indexed="16"/>
      <name val="Century Schoolbook"/>
      <charset val="134"/>
    </font>
    <font>
      <sz val="14"/>
      <name val="柧挬"/>
      <charset val="134"/>
    </font>
    <font>
      <b/>
      <i/>
      <sz val="10"/>
      <name val="Times New Roman"/>
      <charset val="134"/>
    </font>
    <font>
      <b/>
      <sz val="14"/>
      <color indexed="9"/>
      <name val="Times New Roman"/>
      <charset val="134"/>
    </font>
    <font>
      <sz val="12"/>
      <name val="바탕체"/>
      <charset val="134"/>
    </font>
    <font>
      <b/>
      <sz val="10"/>
      <name val="Tms Rmn"/>
      <charset val="134"/>
    </font>
    <font>
      <b/>
      <sz val="12"/>
      <name val="MS Sans Serif"/>
      <charset val="134"/>
    </font>
    <font>
      <sz val="12"/>
      <name val="柧挬"/>
      <charset val="134"/>
    </font>
    <font>
      <b/>
      <sz val="10"/>
      <color indexed="12"/>
      <name val="MS Sans Serif"/>
      <charset val="134"/>
    </font>
    <font>
      <b/>
      <sz val="8"/>
      <color indexed="8"/>
      <name val="Helv"/>
      <charset val="134"/>
    </font>
    <font>
      <b/>
      <sz val="9"/>
      <name val="Times New Roman"/>
      <charset val="134"/>
    </font>
    <font>
      <sz val="11"/>
      <color indexed="12"/>
      <name val="Times New Roman"/>
      <charset val="134"/>
    </font>
    <font>
      <sz val="11"/>
      <name val="明朝"/>
      <charset val="134"/>
    </font>
    <font>
      <sz val="10"/>
      <color indexed="20"/>
      <name val="Times New Roman"/>
      <charset val="134"/>
    </font>
    <font>
      <b/>
      <sz val="11"/>
      <color indexed="62"/>
      <name val="宋体"/>
      <charset val="134"/>
    </font>
    <font>
      <b/>
      <sz val="14"/>
      <name val="楷体"/>
      <charset val="134"/>
    </font>
    <font>
      <sz val="8"/>
      <name val="Century Schoolbook"/>
      <charset val="134"/>
    </font>
    <font>
      <sz val="11"/>
      <color indexed="20"/>
      <name val="Arial"/>
      <charset val="134"/>
    </font>
    <font>
      <sz val="12"/>
      <color indexed="20"/>
      <name val="宋体"/>
      <charset val="134"/>
    </font>
    <font>
      <sz val="12"/>
      <name val="官帕眉"/>
      <charset val="134"/>
    </font>
    <font>
      <sz val="10"/>
      <name val="Geneva"/>
      <charset val="134"/>
    </font>
    <font>
      <sz val="10"/>
      <color indexed="17"/>
      <name val="Times New Roman"/>
      <charset val="134"/>
    </font>
    <font>
      <u/>
      <sz val="9"/>
      <color indexed="12"/>
      <name val="Arial"/>
      <charset val="134"/>
    </font>
    <font>
      <u/>
      <sz val="12"/>
      <color indexed="12"/>
      <name val="Times New Roman"/>
      <charset val="134"/>
    </font>
    <font>
      <u/>
      <sz val="12"/>
      <color theme="10"/>
      <name val="Times New Roman"/>
      <charset val="134"/>
    </font>
    <font>
      <sz val="11"/>
      <color indexed="17"/>
      <name val="Arial"/>
      <charset val="134"/>
    </font>
    <font>
      <sz val="12"/>
      <color indexed="17"/>
      <name val="宋体"/>
      <charset val="134"/>
    </font>
    <font>
      <b/>
      <sz val="18"/>
      <name val="Times New Roman"/>
      <charset val="134"/>
    </font>
    <font>
      <sz val="18"/>
      <name val="黑体"/>
      <charset val="134"/>
    </font>
    <font>
      <b/>
      <vertAlign val="superscript"/>
      <sz val="10"/>
      <name val="Arial Narrow"/>
      <charset val="134"/>
    </font>
    <font>
      <b/>
      <sz val="9"/>
      <name val="宋体"/>
      <charset val="134"/>
    </font>
    <font>
      <b/>
      <sz val="10"/>
      <name val="宋‘"/>
      <charset val="134"/>
    </font>
    <font>
      <b/>
      <vertAlign val="superscript"/>
      <sz val="10"/>
      <name val="宋体"/>
      <charset val="134"/>
    </font>
    <font>
      <b/>
      <sz val="18"/>
      <color indexed="8"/>
      <name val="宋体"/>
      <charset val="134"/>
    </font>
    <font>
      <sz val="1"/>
      <color indexed="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Tahoma"/>
      <charset val="134"/>
    </font>
    <font>
      <b/>
      <sz val="9"/>
      <name val="Tahoma"/>
      <charset val="134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gray0625">
        <fgColor indexed="10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gray06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tted">
        <color indexed="1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9"/>
      </bottom>
      <diagonal/>
    </border>
  </borders>
  <cellStyleXfs count="2094">
    <xf numFmtId="0" fontId="0" fillId="0" borderId="0"/>
    <xf numFmtId="42" fontId="44" fillId="0" borderId="0" applyFont="0" applyFill="0" applyBorder="0" applyAlignment="0" applyProtection="0">
      <alignment vertical="center"/>
    </xf>
    <xf numFmtId="0" fontId="0" fillId="0" borderId="0"/>
    <xf numFmtId="44" fontId="44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10" borderId="19" applyNumberFormat="0" applyAlignment="0" applyProtection="0">
      <alignment vertical="center"/>
    </xf>
    <xf numFmtId="205" fontId="40" fillId="0" borderId="0" applyFont="0" applyFill="0" applyBorder="0" applyAlignment="0" applyProtection="0"/>
    <xf numFmtId="0" fontId="47" fillId="28" borderId="0" applyNumberFormat="0" applyBorder="0" applyAlignment="0" applyProtection="0">
      <alignment vertical="center"/>
    </xf>
    <xf numFmtId="0" fontId="65" fillId="0" borderId="0">
      <alignment horizontal="center" wrapText="1"/>
      <protection locked="0"/>
    </xf>
    <xf numFmtId="0" fontId="0" fillId="0" borderId="0"/>
    <xf numFmtId="41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200" fontId="40" fillId="0" borderId="0" applyFill="0" applyBorder="0" applyAlignment="0"/>
    <xf numFmtId="4" fontId="72" fillId="0" borderId="0">
      <alignment vertical="center"/>
    </xf>
    <xf numFmtId="0" fontId="57" fillId="0" borderId="0"/>
    <xf numFmtId="215" fontId="40" fillId="0" borderId="0" applyFont="0" applyFill="0" applyBorder="0" applyAlignment="0" applyProtection="0"/>
    <xf numFmtId="0" fontId="0" fillId="0" borderId="0"/>
    <xf numFmtId="0" fontId="66" fillId="3" borderId="2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7" fillId="0" borderId="0"/>
    <xf numFmtId="0" fontId="48" fillId="17" borderId="0" applyNumberFormat="0" applyBorder="0" applyAlignment="0" applyProtection="0">
      <alignment vertical="center"/>
    </xf>
    <xf numFmtId="199" fontId="40" fillId="0" borderId="13" applyFill="0" applyProtection="0">
      <alignment horizontal="right"/>
    </xf>
    <xf numFmtId="0" fontId="45" fillId="3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9" fontId="44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0" fillId="0" borderId="0">
      <protection locked="0"/>
    </xf>
    <xf numFmtId="0" fontId="40" fillId="0" borderId="0"/>
    <xf numFmtId="0" fontId="45" fillId="24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44" fillId="7" borderId="18" applyNumberFormat="0" applyFont="0" applyAlignment="0" applyProtection="0">
      <alignment vertical="center"/>
    </xf>
    <xf numFmtId="0" fontId="0" fillId="0" borderId="0"/>
    <xf numFmtId="0" fontId="45" fillId="21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9" fontId="34" fillId="0" borderId="0" applyFont="0" applyFill="0" applyBorder="0" applyAlignment="0" applyProtection="0"/>
    <xf numFmtId="180" fontId="31" fillId="0" borderId="0" applyFill="0" applyBorder="0" applyProtection="0">
      <alignment horizontal="right"/>
    </xf>
    <xf numFmtId="0" fontId="7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45" fillId="21" borderId="0" applyNumberFormat="0" applyBorder="0" applyAlignment="0" applyProtection="0">
      <alignment vertical="center"/>
    </xf>
    <xf numFmtId="193" fontId="57" fillId="0" borderId="0" applyFill="0" applyBorder="0" applyAlignment="0"/>
    <xf numFmtId="0" fontId="45" fillId="25" borderId="0" applyNumberFormat="0" applyBorder="0" applyAlignment="0" applyProtection="0">
      <alignment vertical="center"/>
    </xf>
    <xf numFmtId="0" fontId="69" fillId="0" borderId="0"/>
    <xf numFmtId="24" fontId="71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8" fillId="0" borderId="0"/>
    <xf numFmtId="204" fontId="64" fillId="0" borderId="0" applyFont="0" applyFill="0" applyBorder="0" applyAlignment="0" applyProtection="0"/>
    <xf numFmtId="0" fontId="34" fillId="0" borderId="0"/>
    <xf numFmtId="0" fontId="45" fillId="21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40" fillId="0" borderId="1" applyNumberFormat="0"/>
    <xf numFmtId="0" fontId="40" fillId="0" borderId="0">
      <protection locked="0"/>
    </xf>
    <xf numFmtId="0" fontId="40" fillId="0" borderId="0">
      <protection locked="0"/>
    </xf>
    <xf numFmtId="0" fontId="48" fillId="22" borderId="0" applyNumberFormat="0" applyBorder="0" applyAlignment="0" applyProtection="0">
      <alignment vertical="center"/>
    </xf>
    <xf numFmtId="0" fontId="75" fillId="0" borderId="25" applyNumberFormat="0" applyFill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61" fillId="27" borderId="21" applyNumberFormat="0" applyAlignment="0" applyProtection="0">
      <alignment vertical="center"/>
    </xf>
    <xf numFmtId="0" fontId="0" fillId="0" borderId="0"/>
    <xf numFmtId="0" fontId="62" fillId="27" borderId="19" applyNumberFormat="0" applyAlignment="0" applyProtection="0">
      <alignment vertical="center"/>
    </xf>
    <xf numFmtId="0" fontId="0" fillId="0" borderId="0"/>
    <xf numFmtId="0" fontId="66" fillId="3" borderId="23" applyNumberFormat="0" applyAlignment="0" applyProtection="0">
      <alignment vertical="center"/>
    </xf>
    <xf numFmtId="0" fontId="0" fillId="0" borderId="0"/>
    <xf numFmtId="0" fontId="81" fillId="39" borderId="26" applyNumberFormat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86" fontId="0" fillId="0" borderId="0"/>
    <xf numFmtId="0" fontId="47" fillId="38" borderId="0" applyNumberFormat="0" applyBorder="0" applyAlignment="0" applyProtection="0">
      <alignment vertical="center"/>
    </xf>
    <xf numFmtId="0" fontId="40" fillId="0" borderId="0">
      <protection locked="0"/>
    </xf>
    <xf numFmtId="0" fontId="48" fillId="40" borderId="0" applyNumberFormat="0" applyBorder="0" applyAlignment="0" applyProtection="0">
      <alignment vertical="center"/>
    </xf>
    <xf numFmtId="0" fontId="82" fillId="0" borderId="27" applyNumberFormat="0" applyFill="0" applyAlignment="0" applyProtection="0">
      <alignment vertical="center"/>
    </xf>
    <xf numFmtId="0" fontId="40" fillId="0" borderId="0">
      <protection locked="0"/>
    </xf>
    <xf numFmtId="0" fontId="45" fillId="24" borderId="0" applyNumberFormat="0" applyBorder="0" applyAlignment="0" applyProtection="0">
      <alignment vertical="center"/>
    </xf>
    <xf numFmtId="0" fontId="83" fillId="0" borderId="28" applyNumberFormat="0" applyFill="0" applyAlignment="0" applyProtection="0">
      <alignment vertical="center"/>
    </xf>
    <xf numFmtId="209" fontId="53" fillId="0" borderId="0"/>
    <xf numFmtId="0" fontId="49" fillId="13" borderId="0" applyNumberFormat="0" applyBorder="0" applyAlignment="0" applyProtection="0">
      <alignment vertical="center"/>
    </xf>
    <xf numFmtId="0" fontId="76" fillId="36" borderId="0" applyNumberFormat="0" applyBorder="0" applyAlignment="0" applyProtection="0">
      <alignment vertical="center"/>
    </xf>
    <xf numFmtId="194" fontId="0" fillId="0" borderId="0"/>
    <xf numFmtId="0" fontId="12" fillId="31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63" fillId="29" borderId="22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34" fillId="0" borderId="0"/>
    <xf numFmtId="0" fontId="48" fillId="43" borderId="0" applyNumberFormat="0" applyBorder="0" applyAlignment="0" applyProtection="0">
      <alignment vertical="center"/>
    </xf>
    <xf numFmtId="0" fontId="0" fillId="0" borderId="0"/>
    <xf numFmtId="0" fontId="47" fillId="4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0" fillId="0" borderId="0"/>
    <xf numFmtId="0" fontId="70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9" fillId="3" borderId="20" applyNumberFormat="0" applyAlignment="0" applyProtection="0">
      <alignment vertical="center"/>
    </xf>
    <xf numFmtId="0" fontId="0" fillId="0" borderId="0"/>
    <xf numFmtId="203" fontId="64" fillId="0" borderId="0" applyFont="0" applyFill="0" applyBorder="0" applyAlignment="0" applyProtection="0"/>
    <xf numFmtId="0" fontId="47" fillId="46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0" fillId="0" borderId="0">
      <protection locked="0"/>
    </xf>
    <xf numFmtId="0" fontId="48" fillId="35" borderId="0" applyNumberFormat="0" applyBorder="0" applyAlignment="0" applyProtection="0">
      <alignment vertical="center"/>
    </xf>
    <xf numFmtId="0" fontId="40" fillId="0" borderId="0"/>
    <xf numFmtId="41" fontId="0" fillId="0" borderId="0" applyFont="0" applyFill="0" applyBorder="0" applyAlignment="0" applyProtection="0"/>
    <xf numFmtId="0" fontId="40" fillId="0" borderId="0">
      <protection locked="0"/>
    </xf>
    <xf numFmtId="0" fontId="48" fillId="41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66" fillId="3" borderId="23" applyNumberFormat="0" applyAlignment="0" applyProtection="0">
      <alignment vertical="center"/>
    </xf>
    <xf numFmtId="0" fontId="0" fillId="0" borderId="0"/>
    <xf numFmtId="0" fontId="47" fillId="48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47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32" borderId="0" applyNumberFormat="0" applyBorder="0" applyAlignment="0" applyProtection="0">
      <alignment vertical="center"/>
    </xf>
    <xf numFmtId="0" fontId="66" fillId="3" borderId="23" applyNumberFormat="0" applyAlignment="0" applyProtection="0">
      <alignment vertical="center"/>
    </xf>
    <xf numFmtId="0" fontId="0" fillId="0" borderId="0"/>
    <xf numFmtId="0" fontId="45" fillId="25" borderId="0" applyNumberFormat="0" applyBorder="0" applyAlignment="0" applyProtection="0">
      <alignment vertical="center"/>
    </xf>
    <xf numFmtId="186" fontId="0" fillId="0" borderId="0"/>
    <xf numFmtId="0" fontId="48" fillId="12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185" fontId="40" fillId="0" borderId="0">
      <protection locked="0"/>
    </xf>
    <xf numFmtId="0" fontId="12" fillId="3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0"/>
    <xf numFmtId="0" fontId="45" fillId="30" borderId="0" applyNumberFormat="0" applyBorder="0" applyAlignment="0" applyProtection="0">
      <alignment vertical="center"/>
    </xf>
    <xf numFmtId="190" fontId="6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12" fillId="30" borderId="0" applyNumberFormat="0" applyBorder="0" applyAlignment="0" applyProtection="0">
      <alignment vertical="center"/>
    </xf>
    <xf numFmtId="0" fontId="34" fillId="0" borderId="0" applyFont="0" applyFill="0" applyBorder="0" applyAlignment="0" applyProtection="0"/>
    <xf numFmtId="0" fontId="66" fillId="3" borderId="23" applyNumberFormat="0" applyAlignment="0" applyProtection="0">
      <alignment vertical="center"/>
    </xf>
    <xf numFmtId="0" fontId="0" fillId="0" borderId="0"/>
    <xf numFmtId="0" fontId="12" fillId="34" borderId="0" applyNumberFormat="0" applyBorder="0" applyAlignment="0" applyProtection="0">
      <alignment vertical="center"/>
    </xf>
    <xf numFmtId="208" fontId="34" fillId="0" borderId="0" applyFont="0" applyFill="0" applyBorder="0" applyAlignment="0" applyProtection="0"/>
    <xf numFmtId="0" fontId="34" fillId="0" borderId="0"/>
    <xf numFmtId="0" fontId="54" fillId="23" borderId="0" applyNumberFormat="0" applyBorder="0" applyAlignment="0" applyProtection="0">
      <alignment vertical="center"/>
    </xf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66" fillId="3" borderId="23" applyNumberFormat="0" applyAlignment="0" applyProtection="0">
      <alignment vertical="center"/>
    </xf>
    <xf numFmtId="0" fontId="0" fillId="0" borderId="0"/>
    <xf numFmtId="0" fontId="40" fillId="0" borderId="0"/>
    <xf numFmtId="0" fontId="12" fillId="34" borderId="0" applyNumberFormat="0" applyBorder="0" applyAlignment="0" applyProtection="0">
      <alignment vertical="center"/>
    </xf>
    <xf numFmtId="0" fontId="66" fillId="3" borderId="23" applyNumberFormat="0" applyAlignment="0" applyProtection="0">
      <alignment vertical="center"/>
    </xf>
    <xf numFmtId="0" fontId="0" fillId="0" borderId="0"/>
    <xf numFmtId="0" fontId="12" fillId="34" borderId="0" applyNumberFormat="0" applyBorder="0" applyAlignment="0" applyProtection="0">
      <alignment vertical="center"/>
    </xf>
    <xf numFmtId="37" fontId="64" fillId="0" borderId="0" applyFon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0" fillId="0" borderId="0"/>
    <xf numFmtId="192" fontId="71" fillId="0" borderId="0" applyFont="0" applyFill="0" applyBorder="0" applyAlignment="0" applyProtection="0"/>
    <xf numFmtId="0" fontId="0" fillId="0" borderId="0"/>
    <xf numFmtId="0" fontId="12" fillId="24" borderId="0" applyNumberFormat="0" applyBorder="0" applyAlignment="0" applyProtection="0">
      <alignment vertical="center"/>
    </xf>
    <xf numFmtId="0" fontId="66" fillId="3" borderId="23" applyNumberFormat="0" applyAlignment="0" applyProtection="0">
      <alignment vertical="center"/>
    </xf>
    <xf numFmtId="0" fontId="0" fillId="0" borderId="0"/>
    <xf numFmtId="0" fontId="51" fillId="6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58" fillId="0" borderId="0" applyFont="0" applyFill="0" applyBorder="0" applyAlignment="0" applyProtection="0"/>
    <xf numFmtId="0" fontId="40" fillId="0" borderId="0">
      <protection locked="0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/>
    <xf numFmtId="0" fontId="68" fillId="0" borderId="0" applyNumberFormat="0" applyFill="0">
      <alignment horizontal="left" vertical="center"/>
    </xf>
    <xf numFmtId="10" fontId="71" fillId="0" borderId="0" applyFont="0" applyFill="0" applyBorder="0" applyAlignment="0" applyProtection="0"/>
    <xf numFmtId="40" fontId="67" fillId="0" borderId="0" applyFont="0" applyFill="0" applyBorder="0" applyAlignment="0" applyProtection="0"/>
    <xf numFmtId="41" fontId="74" fillId="0" borderId="0"/>
    <xf numFmtId="38" fontId="67" fillId="0" borderId="0" applyFont="0" applyFill="0" applyBorder="0" applyAlignment="0" applyProtection="0"/>
    <xf numFmtId="0" fontId="40" fillId="0" borderId="0">
      <protection locked="0"/>
    </xf>
    <xf numFmtId="0" fontId="0" fillId="0" borderId="0"/>
    <xf numFmtId="0" fontId="40" fillId="0" borderId="0"/>
    <xf numFmtId="0" fontId="45" fillId="9" borderId="0" applyNumberFormat="0" applyBorder="0" applyAlignment="0" applyProtection="0">
      <alignment vertical="center"/>
    </xf>
    <xf numFmtId="0" fontId="40" fillId="0" borderId="0">
      <protection locked="0"/>
    </xf>
    <xf numFmtId="43" fontId="0" fillId="0" borderId="0" applyFont="0" applyFill="0" applyBorder="0" applyAlignment="0" applyProtection="0"/>
    <xf numFmtId="0" fontId="34" fillId="0" borderId="0"/>
    <xf numFmtId="0" fontId="50" fillId="15" borderId="0" applyNumberFormat="0" applyBorder="0" applyAlignment="0" applyProtection="0">
      <alignment vertical="center"/>
    </xf>
    <xf numFmtId="210" fontId="57" fillId="0" borderId="0" applyFill="0" applyBorder="0" applyAlignment="0"/>
    <xf numFmtId="0" fontId="34" fillId="0" borderId="0"/>
    <xf numFmtId="0" fontId="57" fillId="0" borderId="0" applyFill="0" applyBorder="0" applyAlignment="0"/>
    <xf numFmtId="0" fontId="85" fillId="0" borderId="0" applyNumberFormat="0" applyFill="0" applyBorder="0" applyAlignment="0" applyProtection="0"/>
    <xf numFmtId="0" fontId="0" fillId="0" borderId="0"/>
    <xf numFmtId="0" fontId="0" fillId="0" borderId="0"/>
    <xf numFmtId="0" fontId="12" fillId="21" borderId="0" applyNumberFormat="0" applyBorder="0" applyAlignment="0" applyProtection="0">
      <alignment vertical="center"/>
    </xf>
    <xf numFmtId="195" fontId="0" fillId="0" borderId="0"/>
    <xf numFmtId="0" fontId="0" fillId="0" borderId="0"/>
    <xf numFmtId="0" fontId="40" fillId="0" borderId="0">
      <protection locked="0"/>
    </xf>
    <xf numFmtId="0" fontId="34" fillId="0" borderId="0"/>
    <xf numFmtId="0" fontId="0" fillId="0" borderId="0"/>
    <xf numFmtId="0" fontId="60" fillId="0" borderId="0">
      <alignment vertical="top"/>
    </xf>
    <xf numFmtId="0" fontId="45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7" fillId="0" borderId="0"/>
    <xf numFmtId="0" fontId="0" fillId="0" borderId="0"/>
    <xf numFmtId="0" fontId="0" fillId="0" borderId="0"/>
    <xf numFmtId="49" fontId="31" fillId="0" borderId="0" applyProtection="0">
      <alignment horizontal="left"/>
    </xf>
    <xf numFmtId="0" fontId="50" fillId="15" borderId="0" applyNumberFormat="0" applyBorder="0" applyAlignment="0" applyProtection="0">
      <alignment vertical="center"/>
    </xf>
    <xf numFmtId="0" fontId="40" fillId="0" borderId="0">
      <protection locked="0"/>
    </xf>
    <xf numFmtId="0" fontId="70" fillId="32" borderId="0" applyNumberFormat="0" applyBorder="0" applyAlignment="0" applyProtection="0">
      <alignment vertical="center"/>
    </xf>
    <xf numFmtId="49" fontId="31" fillId="0" borderId="0" applyProtection="0">
      <alignment horizontal="left"/>
    </xf>
    <xf numFmtId="4" fontId="72" fillId="0" borderId="0">
      <alignment vertical="center"/>
    </xf>
    <xf numFmtId="49" fontId="31" fillId="0" borderId="0" applyProtection="0">
      <alignment horizontal="left"/>
    </xf>
    <xf numFmtId="0" fontId="12" fillId="21" borderId="0" applyNumberFormat="0" applyBorder="0" applyAlignment="0" applyProtection="0">
      <alignment vertical="center"/>
    </xf>
    <xf numFmtId="195" fontId="0" fillId="0" borderId="0"/>
    <xf numFmtId="0" fontId="42" fillId="14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183" fontId="64" fillId="0" borderId="0" applyFont="0" applyFill="0" applyBorder="0" applyAlignment="0" applyProtection="0"/>
    <xf numFmtId="0" fontId="0" fillId="0" borderId="0"/>
    <xf numFmtId="49" fontId="31" fillId="0" borderId="0" applyProtection="0">
      <alignment horizontal="left"/>
    </xf>
    <xf numFmtId="0" fontId="0" fillId="0" borderId="0"/>
    <xf numFmtId="0" fontId="40" fillId="0" borderId="0"/>
    <xf numFmtId="0" fontId="40" fillId="0" borderId="0">
      <protection locked="0"/>
    </xf>
    <xf numFmtId="0" fontId="12" fillId="30" borderId="0" applyNumberFormat="0" applyBorder="0" applyAlignment="0" applyProtection="0">
      <alignment vertical="center"/>
    </xf>
    <xf numFmtId="0" fontId="84" fillId="30" borderId="23" applyNumberFormat="0" applyAlignment="0" applyProtection="0">
      <alignment vertical="center"/>
    </xf>
    <xf numFmtId="0" fontId="0" fillId="0" borderId="0"/>
    <xf numFmtId="0" fontId="0" fillId="0" borderId="0"/>
    <xf numFmtId="0" fontId="40" fillId="0" borderId="0">
      <protection locked="0"/>
    </xf>
    <xf numFmtId="0" fontId="4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50" fillId="15" borderId="0" applyNumberFormat="0" applyBorder="0" applyAlignment="0" applyProtection="0">
      <alignment vertical="center"/>
    </xf>
    <xf numFmtId="0" fontId="40" fillId="0" borderId="0">
      <protection locked="0"/>
    </xf>
    <xf numFmtId="0" fontId="45" fillId="34" borderId="0" applyNumberFormat="0" applyBorder="0" applyAlignment="0" applyProtection="0">
      <alignment vertical="center"/>
    </xf>
    <xf numFmtId="9" fontId="71" fillId="0" borderId="0" applyFont="0" applyFill="0" applyBorder="0" applyAlignment="0" applyProtection="0"/>
    <xf numFmtId="0" fontId="40" fillId="0" borderId="0">
      <protection locked="0"/>
    </xf>
    <xf numFmtId="0" fontId="54" fillId="23" borderId="0" applyNumberFormat="0" applyBorder="0" applyAlignment="0" applyProtection="0">
      <alignment vertical="center"/>
    </xf>
    <xf numFmtId="184" fontId="57" fillId="0" borderId="0" applyFill="0" applyBorder="0" applyAlignment="0"/>
    <xf numFmtId="25" fontId="71" fillId="0" borderId="0" applyFont="0" applyFill="0" applyBorder="0" applyAlignment="0" applyProtection="0"/>
    <xf numFmtId="0" fontId="40" fillId="0" borderId="0">
      <protection locked="0"/>
    </xf>
    <xf numFmtId="0" fontId="50" fillId="15" borderId="0" applyNumberFormat="0" applyBorder="0" applyAlignment="0" applyProtection="0">
      <alignment vertical="center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0" fillId="0" borderId="0"/>
    <xf numFmtId="0" fontId="40" fillId="0" borderId="0"/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9" fontId="92" fillId="0" borderId="0" applyFont="0" applyFill="0" applyBorder="0" applyAlignment="0" applyProtection="0">
      <alignment vertical="center"/>
    </xf>
    <xf numFmtId="196" fontId="0" fillId="52" borderId="0"/>
    <xf numFmtId="0" fontId="93" fillId="0" borderId="0" applyNumberFormat="0" applyFill="0" applyBorder="0" applyAlignment="0" applyProtection="0">
      <alignment vertical="top"/>
      <protection locked="0"/>
    </xf>
    <xf numFmtId="0" fontId="40" fillId="0" borderId="0">
      <protection locked="0"/>
    </xf>
    <xf numFmtId="43" fontId="0" fillId="0" borderId="0" applyFont="0" applyFill="0" applyBorder="0" applyAlignment="0" applyProtection="0"/>
    <xf numFmtId="0" fontId="90" fillId="0" borderId="30" applyNumberFormat="0" applyFill="0" applyAlignment="0" applyProtection="0">
      <alignment vertical="center"/>
    </xf>
    <xf numFmtId="0" fontId="40" fillId="0" borderId="0">
      <protection locked="0"/>
    </xf>
    <xf numFmtId="0" fontId="34" fillId="0" borderId="0"/>
    <xf numFmtId="0" fontId="40" fillId="0" borderId="0"/>
    <xf numFmtId="0" fontId="0" fillId="0" borderId="0"/>
    <xf numFmtId="0" fontId="40" fillId="0" borderId="0">
      <protection locked="0"/>
    </xf>
    <xf numFmtId="0" fontId="40" fillId="0" borderId="0">
      <protection locked="0"/>
    </xf>
    <xf numFmtId="0" fontId="12" fillId="3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194" fontId="0" fillId="0" borderId="0"/>
    <xf numFmtId="0" fontId="40" fillId="0" borderId="0">
      <protection locked="0"/>
    </xf>
    <xf numFmtId="0" fontId="60" fillId="0" borderId="0">
      <alignment vertical="top"/>
    </xf>
    <xf numFmtId="195" fontId="0" fillId="0" borderId="0"/>
    <xf numFmtId="0" fontId="90" fillId="0" borderId="30" applyNumberFormat="0" applyFill="0" applyAlignment="0" applyProtection="0">
      <alignment vertical="center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/>
    <xf numFmtId="0" fontId="0" fillId="0" borderId="0"/>
    <xf numFmtId="0" fontId="40" fillId="0" borderId="0">
      <protection locked="0"/>
    </xf>
    <xf numFmtId="0" fontId="0" fillId="0" borderId="0"/>
    <xf numFmtId="0" fontId="40" fillId="0" borderId="0">
      <protection locked="0"/>
    </xf>
    <xf numFmtId="0" fontId="94" fillId="0" borderId="0"/>
    <xf numFmtId="207" fontId="40" fillId="0" borderId="0"/>
    <xf numFmtId="0" fontId="40" fillId="0" borderId="0"/>
    <xf numFmtId="0" fontId="40" fillId="0" borderId="0">
      <protection locked="0"/>
    </xf>
    <xf numFmtId="0" fontId="42" fillId="14" borderId="0" applyNumberFormat="0" applyBorder="0" applyAlignment="0" applyProtection="0">
      <alignment vertical="center"/>
    </xf>
    <xf numFmtId="0" fontId="40" fillId="0" borderId="0">
      <protection locked="0"/>
    </xf>
    <xf numFmtId="189" fontId="31" fillId="0" borderId="0" applyFill="0" applyBorder="0" applyProtection="0">
      <alignment horizontal="right"/>
    </xf>
    <xf numFmtId="0" fontId="45" fillId="8" borderId="0" applyNumberFormat="0" applyBorder="0" applyAlignment="0" applyProtection="0">
      <alignment vertical="center"/>
    </xf>
    <xf numFmtId="0" fontId="0" fillId="0" borderId="0"/>
    <xf numFmtId="0" fontId="54" fillId="16" borderId="0" applyNumberFormat="0" applyBorder="0" applyAlignment="0" applyProtection="0">
      <alignment vertical="center"/>
    </xf>
    <xf numFmtId="0" fontId="40" fillId="0" borderId="0">
      <protection locked="0"/>
    </xf>
    <xf numFmtId="0" fontId="45" fillId="3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0" fillId="0" borderId="0">
      <protection locked="0"/>
    </xf>
    <xf numFmtId="0" fontId="40" fillId="0" borderId="0">
      <protection locked="0"/>
    </xf>
    <xf numFmtId="14" fontId="65" fillId="0" borderId="0">
      <alignment horizontal="center" wrapText="1"/>
      <protection locked="0"/>
    </xf>
    <xf numFmtId="177" fontId="91" fillId="0" borderId="0" applyFill="0" applyBorder="0" applyProtection="0">
      <alignment horizontal="center"/>
    </xf>
    <xf numFmtId="0" fontId="0" fillId="0" borderId="0"/>
    <xf numFmtId="214" fontId="31" fillId="0" borderId="0" applyFill="0" applyBorder="0" applyProtection="0">
      <alignment horizontal="right"/>
    </xf>
    <xf numFmtId="196" fontId="0" fillId="54" borderId="0"/>
    <xf numFmtId="194" fontId="0" fillId="0" borderId="0"/>
    <xf numFmtId="0" fontId="40" fillId="0" borderId="0">
      <protection locked="0"/>
    </xf>
    <xf numFmtId="0" fontId="45" fillId="25" borderId="0" applyNumberFormat="0" applyBorder="0" applyAlignment="0" applyProtection="0">
      <alignment vertical="center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51" fillId="6" borderId="0" applyNumberFormat="0" applyBorder="0" applyAlignment="0" applyProtection="0">
      <alignment vertical="center"/>
    </xf>
    <xf numFmtId="0" fontId="0" fillId="0" borderId="0"/>
    <xf numFmtId="0" fontId="34" fillId="0" borderId="0"/>
    <xf numFmtId="0" fontId="34" fillId="0" borderId="0"/>
    <xf numFmtId="0" fontId="42" fillId="6" borderId="0" applyNumberFormat="0" applyBorder="0" applyAlignment="0" applyProtection="0">
      <alignment vertical="center"/>
    </xf>
    <xf numFmtId="0" fontId="40" fillId="0" borderId="0">
      <protection locked="0"/>
    </xf>
    <xf numFmtId="186" fontId="0" fillId="0" borderId="0"/>
    <xf numFmtId="0" fontId="57" fillId="0" borderId="0">
      <protection locked="0"/>
    </xf>
    <xf numFmtId="0" fontId="12" fillId="51" borderId="0" applyNumberFormat="0" applyBorder="0" applyAlignment="0" applyProtection="0">
      <alignment vertical="center"/>
    </xf>
    <xf numFmtId="0" fontId="57" fillId="0" borderId="0">
      <protection locked="0"/>
    </xf>
    <xf numFmtId="0" fontId="45" fillId="24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40" fillId="0" borderId="0"/>
    <xf numFmtId="0" fontId="4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0" borderId="0"/>
    <xf numFmtId="0" fontId="0" fillId="0" borderId="0"/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0" fillId="0" borderId="0"/>
    <xf numFmtId="0" fontId="40" fillId="0" borderId="0">
      <protection locked="0"/>
    </xf>
    <xf numFmtId="0" fontId="42" fillId="14" borderId="0" applyNumberFormat="0" applyBorder="0" applyAlignment="0" applyProtection="0">
      <alignment vertical="center"/>
    </xf>
    <xf numFmtId="0" fontId="40" fillId="0" borderId="0">
      <protection locked="0"/>
    </xf>
    <xf numFmtId="0" fontId="40" fillId="0" borderId="0">
      <protection locked="0"/>
    </xf>
    <xf numFmtId="0" fontId="0" fillId="0" borderId="0"/>
    <xf numFmtId="0" fontId="40" fillId="0" borderId="0">
      <protection locked="0"/>
    </xf>
    <xf numFmtId="0" fontId="53" fillId="53" borderId="0"/>
    <xf numFmtId="0" fontId="87" fillId="16" borderId="0" applyNumberFormat="0" applyBorder="0" applyAlignment="0" applyProtection="0">
      <alignment vertical="center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/>
    <xf numFmtId="0" fontId="40" fillId="0" borderId="0">
      <protection locked="0"/>
    </xf>
    <xf numFmtId="0" fontId="40" fillId="0" borderId="0"/>
    <xf numFmtId="0" fontId="60" fillId="0" borderId="0">
      <alignment vertical="top"/>
    </xf>
    <xf numFmtId="0" fontId="40" fillId="0" borderId="0">
      <protection locked="0"/>
    </xf>
    <xf numFmtId="186" fontId="0" fillId="0" borderId="0"/>
    <xf numFmtId="0" fontId="40" fillId="0" borderId="0">
      <protection locked="0"/>
    </xf>
    <xf numFmtId="0" fontId="54" fillId="16" borderId="0" applyNumberFormat="0" applyBorder="0" applyAlignment="0" applyProtection="0">
      <alignment vertical="center"/>
    </xf>
    <xf numFmtId="185" fontId="40" fillId="0" borderId="0">
      <protection locked="0"/>
    </xf>
    <xf numFmtId="0" fontId="12" fillId="3" borderId="0" applyNumberFormat="0" applyBorder="0" applyAlignment="0" applyProtection="0">
      <alignment vertical="center"/>
    </xf>
    <xf numFmtId="191" fontId="40" fillId="0" borderId="0" applyFill="0" applyBorder="0" applyAlignment="0"/>
    <xf numFmtId="0" fontId="40" fillId="0" borderId="0">
      <protection locked="0"/>
    </xf>
    <xf numFmtId="0" fontId="12" fillId="14" borderId="0" applyNumberFormat="0" applyBorder="0" applyAlignment="0" applyProtection="0">
      <alignment vertical="center"/>
    </xf>
    <xf numFmtId="0" fontId="0" fillId="0" borderId="0"/>
    <xf numFmtId="0" fontId="40" fillId="0" borderId="0">
      <protection locked="0"/>
    </xf>
    <xf numFmtId="207" fontId="40" fillId="0" borderId="0"/>
    <xf numFmtId="0" fontId="40" fillId="0" borderId="0">
      <protection locked="0"/>
    </xf>
    <xf numFmtId="0" fontId="89" fillId="34" borderId="0" applyNumberFormat="0" applyBorder="0" applyAlignment="0" applyProtection="0">
      <alignment vertical="center"/>
    </xf>
    <xf numFmtId="185" fontId="40" fillId="0" borderId="0">
      <protection locked="0"/>
    </xf>
    <xf numFmtId="178" fontId="31" fillId="0" borderId="0" applyFill="0" applyBorder="0" applyProtection="0">
      <alignment horizontal="right"/>
    </xf>
    <xf numFmtId="0" fontId="40" fillId="0" borderId="0">
      <protection locked="0"/>
    </xf>
    <xf numFmtId="0" fontId="12" fillId="34" borderId="0" applyNumberFormat="0" applyBorder="0" applyAlignment="0" applyProtection="0">
      <alignment vertical="center"/>
    </xf>
    <xf numFmtId="0" fontId="40" fillId="0" borderId="0">
      <protection locked="0"/>
    </xf>
    <xf numFmtId="0" fontId="40" fillId="0" borderId="0">
      <protection locked="0"/>
    </xf>
    <xf numFmtId="185" fontId="40" fillId="0" borderId="0">
      <protection locked="0"/>
    </xf>
    <xf numFmtId="0" fontId="8" fillId="0" borderId="0"/>
    <xf numFmtId="0" fontId="40" fillId="0" borderId="0">
      <protection locked="0"/>
    </xf>
    <xf numFmtId="202" fontId="0" fillId="0" borderId="0" applyFont="0" applyFill="0" applyBorder="0" applyAlignment="0" applyProtection="0"/>
    <xf numFmtId="0" fontId="0" fillId="0" borderId="0"/>
    <xf numFmtId="0" fontId="90" fillId="0" borderId="30" applyNumberFormat="0" applyFill="0" applyAlignment="0" applyProtection="0">
      <alignment vertical="center"/>
    </xf>
    <xf numFmtId="0" fontId="88" fillId="0" borderId="3">
      <alignment horizontal="center"/>
    </xf>
    <xf numFmtId="0" fontId="40" fillId="0" borderId="0">
      <protection locked="0"/>
    </xf>
    <xf numFmtId="0" fontId="12" fillId="51" borderId="0" applyNumberFormat="0" applyBorder="0" applyAlignment="0" applyProtection="0">
      <alignment vertical="center"/>
    </xf>
    <xf numFmtId="0" fontId="40" fillId="0" borderId="0">
      <protection locked="0"/>
    </xf>
    <xf numFmtId="0" fontId="40" fillId="0" borderId="0">
      <protection locked="0"/>
    </xf>
    <xf numFmtId="0" fontId="0" fillId="0" borderId="0"/>
    <xf numFmtId="0" fontId="40" fillId="0" borderId="0">
      <protection locked="0"/>
    </xf>
    <xf numFmtId="0" fontId="12" fillId="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95" fillId="0" borderId="31" applyFill="0">
      <alignment horizontal="center"/>
      <protection locked="0"/>
    </xf>
    <xf numFmtId="41" fontId="0" fillId="0" borderId="0" applyFont="0" applyFill="0" applyBorder="0" applyAlignment="0" applyProtection="0"/>
    <xf numFmtId="0" fontId="42" fillId="14" borderId="0" applyNumberFormat="0" applyBorder="0" applyAlignment="0" applyProtection="0">
      <alignment vertical="center"/>
    </xf>
    <xf numFmtId="0" fontId="40" fillId="0" borderId="0">
      <protection locked="0"/>
    </xf>
    <xf numFmtId="0" fontId="34" fillId="0" borderId="0" applyNumberFormat="0" applyFont="0" applyFill="0" applyBorder="0" applyAlignment="0" applyProtection="0">
      <alignment horizontal="left"/>
    </xf>
    <xf numFmtId="0" fontId="53" fillId="0" borderId="0"/>
    <xf numFmtId="0" fontId="40" fillId="0" borderId="0"/>
    <xf numFmtId="0" fontId="0" fillId="0" borderId="0"/>
    <xf numFmtId="0" fontId="40" fillId="0" borderId="0"/>
    <xf numFmtId="0" fontId="87" fillId="16" borderId="0" applyNumberFormat="0" applyBorder="0" applyAlignment="0" applyProtection="0">
      <alignment vertical="center"/>
    </xf>
    <xf numFmtId="198" fontId="69" fillId="0" borderId="0" applyFont="0" applyFill="0" applyBorder="0" applyAlignment="0" applyProtection="0"/>
    <xf numFmtId="184" fontId="57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196" fontId="0" fillId="52" borderId="0"/>
    <xf numFmtId="0" fontId="40" fillId="0" borderId="0"/>
    <xf numFmtId="0" fontId="40" fillId="0" borderId="0"/>
    <xf numFmtId="0" fontId="42" fillId="6" borderId="0" applyNumberFormat="0" applyBorder="0" applyAlignment="0" applyProtection="0">
      <alignment vertical="center"/>
    </xf>
    <xf numFmtId="4" fontId="72" fillId="0" borderId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193" fontId="57" fillId="0" borderId="0" applyFont="0" applyFill="0" applyBorder="0" applyAlignment="0" applyProtection="0"/>
    <xf numFmtId="0" fontId="40" fillId="0" borderId="0"/>
    <xf numFmtId="0" fontId="34" fillId="0" borderId="0"/>
    <xf numFmtId="0" fontId="12" fillId="21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42" fillId="6" borderId="0" applyNumberFormat="0" applyBorder="0" applyAlignment="0" applyProtection="0">
      <alignment vertical="center"/>
    </xf>
    <xf numFmtId="0" fontId="40" fillId="0" borderId="0"/>
    <xf numFmtId="0" fontId="60" fillId="0" borderId="0">
      <alignment vertical="top"/>
    </xf>
    <xf numFmtId="0" fontId="40" fillId="0" borderId="0"/>
    <xf numFmtId="0" fontId="42" fillId="15" borderId="0" applyNumberFormat="0" applyBorder="0" applyAlignment="0" applyProtection="0">
      <alignment vertical="center"/>
    </xf>
    <xf numFmtId="0" fontId="0" fillId="0" borderId="0"/>
    <xf numFmtId="0" fontId="54" fillId="16" borderId="0" applyNumberFormat="0" applyBorder="0" applyAlignment="0" applyProtection="0">
      <alignment vertical="center"/>
    </xf>
    <xf numFmtId="0" fontId="40" fillId="0" borderId="0"/>
    <xf numFmtId="0" fontId="12" fillId="14" borderId="0" applyNumberFormat="0" applyBorder="0" applyAlignment="0" applyProtection="0">
      <alignment vertical="center"/>
    </xf>
    <xf numFmtId="195" fontId="0" fillId="0" borderId="0"/>
    <xf numFmtId="0" fontId="42" fillId="6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0" fillId="0" borderId="0"/>
    <xf numFmtId="0" fontId="40" fillId="0" borderId="0"/>
    <xf numFmtId="0" fontId="12" fillId="14" borderId="0" applyNumberFormat="0" applyBorder="0" applyAlignment="0" applyProtection="0">
      <alignment vertical="center"/>
    </xf>
    <xf numFmtId="0" fontId="59" fillId="3" borderId="20" applyNumberFormat="0" applyAlignment="0" applyProtection="0">
      <alignment vertical="center"/>
    </xf>
    <xf numFmtId="0" fontId="0" fillId="0" borderId="0"/>
    <xf numFmtId="0" fontId="40" fillId="0" borderId="0"/>
    <xf numFmtId="0" fontId="57" fillId="0" borderId="0"/>
    <xf numFmtId="0" fontId="54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1" fontId="40" fillId="0" borderId="13" applyFill="0" applyProtection="0">
      <alignment horizontal="center"/>
    </xf>
    <xf numFmtId="0" fontId="40" fillId="0" borderId="0"/>
    <xf numFmtId="0" fontId="34" fillId="0" borderId="0"/>
    <xf numFmtId="0" fontId="60" fillId="0" borderId="0">
      <alignment vertical="top"/>
    </xf>
    <xf numFmtId="0" fontId="45" fillId="56" borderId="0" applyNumberFormat="0" applyBorder="0" applyAlignment="0" applyProtection="0">
      <alignment vertical="center"/>
    </xf>
    <xf numFmtId="0" fontId="4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40" fillId="0" borderId="0"/>
    <xf numFmtId="0" fontId="34" fillId="31" borderId="32" applyNumberFormat="0" applyFont="0" applyAlignment="0" applyProtection="0">
      <alignment vertical="center"/>
    </xf>
    <xf numFmtId="0" fontId="0" fillId="0" borderId="0"/>
    <xf numFmtId="0" fontId="45" fillId="21" borderId="0" applyNumberFormat="0" applyBorder="0" applyAlignment="0" applyProtection="0">
      <alignment vertical="center"/>
    </xf>
    <xf numFmtId="0" fontId="3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0" fillId="0" borderId="0"/>
    <xf numFmtId="0" fontId="0" fillId="0" borderId="0"/>
    <xf numFmtId="0" fontId="0" fillId="0" borderId="0"/>
    <xf numFmtId="0" fontId="50" fillId="15" borderId="0" applyNumberFormat="0" applyBorder="0" applyAlignment="0" applyProtection="0">
      <alignment vertical="center"/>
    </xf>
    <xf numFmtId="0" fontId="0" fillId="0" borderId="0"/>
    <xf numFmtId="0" fontId="60" fillId="0" borderId="0">
      <alignment vertical="top"/>
      <protection locked="0"/>
    </xf>
    <xf numFmtId="0" fontId="57" fillId="0" borderId="0">
      <protection locked="0"/>
    </xf>
    <xf numFmtId="0" fontId="40" fillId="0" borderId="0">
      <protection locked="0"/>
    </xf>
    <xf numFmtId="217" fontId="40" fillId="0" borderId="0" applyFont="0" applyFill="0" applyProtection="0"/>
    <xf numFmtId="0" fontId="40" fillId="0" borderId="0">
      <protection locked="0"/>
    </xf>
    <xf numFmtId="0" fontId="42" fillId="15" borderId="0" applyNumberFormat="0" applyBorder="0" applyAlignment="0" applyProtection="0">
      <alignment vertical="center"/>
    </xf>
    <xf numFmtId="0" fontId="0" fillId="0" borderId="0"/>
    <xf numFmtId="0" fontId="12" fillId="3" borderId="0" applyNumberFormat="0" applyBorder="0" applyAlignment="0" applyProtection="0">
      <alignment vertical="center"/>
    </xf>
    <xf numFmtId="0" fontId="40" fillId="0" borderId="0">
      <protection locked="0"/>
    </xf>
    <xf numFmtId="0" fontId="12" fillId="30" borderId="0" applyNumberFormat="0" applyBorder="0" applyAlignment="0" applyProtection="0">
      <alignment vertical="center"/>
    </xf>
    <xf numFmtId="0" fontId="40" fillId="0" borderId="0">
      <protection locked="0"/>
    </xf>
    <xf numFmtId="0" fontId="40" fillId="0" borderId="0"/>
    <xf numFmtId="0" fontId="40" fillId="0" borderId="0">
      <protection locked="0"/>
    </xf>
    <xf numFmtId="0" fontId="34" fillId="0" borderId="0"/>
    <xf numFmtId="0" fontId="57" fillId="0" borderId="0"/>
    <xf numFmtId="0" fontId="60" fillId="0" borderId="0">
      <alignment vertical="top"/>
    </xf>
    <xf numFmtId="0" fontId="45" fillId="25" borderId="0" applyNumberFormat="0" applyBorder="0" applyAlignment="0" applyProtection="0">
      <alignment vertical="center"/>
    </xf>
    <xf numFmtId="0" fontId="40" fillId="0" borderId="0">
      <protection locked="0"/>
    </xf>
    <xf numFmtId="0" fontId="40" fillId="0" borderId="0">
      <protection locked="0"/>
    </xf>
    <xf numFmtId="0" fontId="60" fillId="0" borderId="0">
      <alignment vertical="top"/>
    </xf>
    <xf numFmtId="0" fontId="12" fillId="21" borderId="0" applyNumberFormat="0" applyBorder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34" fillId="0" borderId="0"/>
    <xf numFmtId="0" fontId="57" fillId="0" borderId="0"/>
    <xf numFmtId="0" fontId="60" fillId="0" borderId="0">
      <alignment vertical="top"/>
      <protection locked="0"/>
    </xf>
    <xf numFmtId="0" fontId="42" fillId="15" borderId="0" applyNumberFormat="0" applyBorder="0" applyAlignment="0" applyProtection="0">
      <alignment vertical="center"/>
    </xf>
    <xf numFmtId="0" fontId="40" fillId="0" borderId="0"/>
    <xf numFmtId="0" fontId="42" fillId="14" borderId="0" applyNumberFormat="0" applyBorder="0" applyAlignment="0" applyProtection="0">
      <alignment vertical="center"/>
    </xf>
    <xf numFmtId="4" fontId="60" fillId="55" borderId="20" applyProtection="0">
      <alignment horizontal="right" vertical="center"/>
    </xf>
    <xf numFmtId="0" fontId="40" fillId="0" borderId="0" applyNumberFormat="0" applyFill="0" applyBorder="0" applyAlignment="0" applyProtection="0"/>
    <xf numFmtId="0" fontId="45" fillId="21" borderId="0" applyNumberFormat="0" applyBorder="0" applyAlignment="0" applyProtection="0">
      <alignment vertical="center"/>
    </xf>
    <xf numFmtId="0" fontId="34" fillId="0" borderId="0"/>
    <xf numFmtId="0" fontId="57" fillId="0" borderId="0"/>
    <xf numFmtId="0" fontId="0" fillId="0" borderId="0"/>
    <xf numFmtId="0" fontId="0" fillId="0" borderId="0"/>
    <xf numFmtId="0" fontId="60" fillId="0" borderId="0">
      <alignment vertical="top"/>
      <protection locked="0"/>
    </xf>
    <xf numFmtId="202" fontId="0" fillId="0" borderId="0" applyFont="0" applyFill="0" applyBorder="0" applyAlignment="0" applyProtection="0"/>
    <xf numFmtId="0" fontId="0" fillId="0" borderId="0"/>
    <xf numFmtId="0" fontId="8" fillId="0" borderId="0"/>
    <xf numFmtId="0" fontId="34" fillId="0" borderId="0"/>
    <xf numFmtId="0" fontId="0" fillId="0" borderId="0">
      <alignment vertical="center"/>
    </xf>
    <xf numFmtId="0" fontId="34" fillId="0" borderId="0"/>
    <xf numFmtId="0" fontId="45" fillId="9" borderId="0" applyNumberFormat="0" applyBorder="0" applyAlignment="0" applyProtection="0">
      <alignment vertical="center"/>
    </xf>
    <xf numFmtId="0" fontId="40" fillId="0" borderId="0">
      <protection locked="0"/>
    </xf>
    <xf numFmtId="0" fontId="0" fillId="0" borderId="0"/>
    <xf numFmtId="0" fontId="0" fillId="0" borderId="0"/>
    <xf numFmtId="0" fontId="53" fillId="0" borderId="0"/>
    <xf numFmtId="0" fontId="54" fillId="16" borderId="0" applyNumberFormat="0" applyBorder="0" applyAlignment="0" applyProtection="0">
      <alignment vertical="center"/>
    </xf>
    <xf numFmtId="0" fontId="0" fillId="0" borderId="0"/>
    <xf numFmtId="0" fontId="40" fillId="0" borderId="0"/>
    <xf numFmtId="0" fontId="60" fillId="0" borderId="0">
      <alignment vertical="top"/>
    </xf>
    <xf numFmtId="195" fontId="0" fillId="0" borderId="0" applyFill="0" applyBorder="0" applyAlignment="0"/>
    <xf numFmtId="0" fontId="34" fillId="0" borderId="0"/>
    <xf numFmtId="0" fontId="57" fillId="0" borderId="0"/>
    <xf numFmtId="0" fontId="40" fillId="0" borderId="0"/>
    <xf numFmtId="0" fontId="12" fillId="31" borderId="0" applyNumberFormat="0" applyBorder="0" applyAlignment="0" applyProtection="0">
      <alignment vertical="center"/>
    </xf>
    <xf numFmtId="0" fontId="97" fillId="0" borderId="0"/>
    <xf numFmtId="0" fontId="60" fillId="0" borderId="0">
      <alignment vertical="top"/>
    </xf>
    <xf numFmtId="0" fontId="98" fillId="0" borderId="0" applyFill="0" applyBorder="0" applyAlignment="0" applyProtection="0">
      <protection locked="0"/>
    </xf>
    <xf numFmtId="0" fontId="60" fillId="0" borderId="0">
      <alignment vertical="top"/>
      <protection locked="0"/>
    </xf>
    <xf numFmtId="0" fontId="0" fillId="0" borderId="0"/>
    <xf numFmtId="206" fontId="31" fillId="0" borderId="0" applyFill="0" applyBorder="0" applyProtection="0">
      <alignment horizontal="right"/>
    </xf>
    <xf numFmtId="0" fontId="57" fillId="0" borderId="0">
      <protection locked="0"/>
    </xf>
    <xf numFmtId="0" fontId="12" fillId="24" borderId="0" applyNumberFormat="0" applyBorder="0" applyAlignment="0" applyProtection="0">
      <alignment vertical="center"/>
    </xf>
    <xf numFmtId="0" fontId="60" fillId="0" borderId="0">
      <alignment vertical="top"/>
    </xf>
    <xf numFmtId="0" fontId="57" fillId="0" borderId="0"/>
    <xf numFmtId="0" fontId="12" fillId="30" borderId="0" applyNumberFormat="0" applyBorder="0" applyAlignment="0" applyProtection="0">
      <alignment vertical="center"/>
    </xf>
    <xf numFmtId="0" fontId="60" fillId="0" borderId="0">
      <alignment vertical="top"/>
    </xf>
    <xf numFmtId="0" fontId="60" fillId="0" borderId="0">
      <alignment vertical="top"/>
    </xf>
    <xf numFmtId="0" fontId="0" fillId="0" borderId="0"/>
    <xf numFmtId="180" fontId="31" fillId="0" borderId="0" applyFill="0" applyBorder="0" applyProtection="0">
      <alignment horizontal="right"/>
    </xf>
    <xf numFmtId="0" fontId="87" fillId="16" borderId="0" applyNumberFormat="0" applyBorder="0" applyAlignment="0" applyProtection="0">
      <alignment vertical="center"/>
    </xf>
    <xf numFmtId="0" fontId="60" fillId="0" borderId="0">
      <alignment vertical="top"/>
      <protection locked="0"/>
    </xf>
    <xf numFmtId="0" fontId="40" fillId="0" borderId="0">
      <protection locked="0"/>
    </xf>
    <xf numFmtId="0" fontId="60" fillId="0" borderId="0">
      <alignment vertical="top"/>
    </xf>
    <xf numFmtId="43" fontId="0" fillId="0" borderId="0" applyFont="0" applyFill="0" applyBorder="0" applyAlignment="0" applyProtection="0"/>
    <xf numFmtId="0" fontId="12" fillId="30" borderId="0" applyNumberFormat="0" applyBorder="0" applyAlignment="0" applyProtection="0">
      <alignment vertical="center"/>
    </xf>
    <xf numFmtId="0" fontId="60" fillId="0" borderId="0">
      <alignment vertical="top"/>
    </xf>
    <xf numFmtId="0" fontId="50" fillId="15" borderId="0" applyNumberFormat="0" applyBorder="0" applyAlignment="0" applyProtection="0">
      <alignment vertical="center"/>
    </xf>
    <xf numFmtId="182" fontId="91" fillId="0" borderId="0" applyFill="0" applyBorder="0" applyProtection="0">
      <alignment horizontal="center"/>
    </xf>
    <xf numFmtId="188" fontId="99" fillId="0" borderId="0" applyFill="0" applyBorder="0" applyProtection="0">
      <alignment horizontal="right"/>
    </xf>
    <xf numFmtId="0" fontId="0" fillId="0" borderId="0"/>
    <xf numFmtId="213" fontId="31" fillId="0" borderId="0" applyFill="0" applyBorder="0" applyProtection="0">
      <alignment horizontal="right"/>
    </xf>
    <xf numFmtId="0" fontId="54" fillId="23" borderId="0" applyNumberFormat="0" applyBorder="0" applyAlignment="0" applyProtection="0">
      <alignment vertical="center"/>
    </xf>
    <xf numFmtId="0" fontId="0" fillId="0" borderId="0"/>
    <xf numFmtId="202" fontId="0" fillId="0" borderId="0" applyFont="0" applyFill="0" applyBorder="0" applyAlignment="0" applyProtection="0"/>
    <xf numFmtId="0" fontId="0" fillId="0" borderId="0"/>
    <xf numFmtId="0" fontId="0" fillId="0" borderId="0"/>
    <xf numFmtId="202" fontId="0" fillId="0" borderId="0" applyFont="0" applyFill="0" applyBorder="0" applyAlignment="0" applyProtection="0"/>
    <xf numFmtId="10" fontId="40" fillId="0" borderId="0" applyFont="0" applyFill="0" applyBorder="0" applyAlignment="0" applyProtection="0"/>
    <xf numFmtId="0" fontId="0" fillId="0" borderId="0"/>
    <xf numFmtId="0" fontId="57" fillId="0" borderId="0"/>
    <xf numFmtId="185" fontId="40" fillId="0" borderId="0">
      <protection locked="0"/>
    </xf>
    <xf numFmtId="0" fontId="0" fillId="0" borderId="0"/>
    <xf numFmtId="0" fontId="0" fillId="0" borderId="0"/>
    <xf numFmtId="0" fontId="42" fillId="14" borderId="0" applyNumberFormat="0" applyBorder="0" applyAlignment="0" applyProtection="0">
      <alignment vertical="center"/>
    </xf>
    <xf numFmtId="212" fontId="34" fillId="0" borderId="0" applyFill="0" applyBorder="0" applyAlignment="0"/>
    <xf numFmtId="0" fontId="0" fillId="0" borderId="0"/>
    <xf numFmtId="0" fontId="0" fillId="0" borderId="0"/>
    <xf numFmtId="0" fontId="12" fillId="30" borderId="0" applyNumberFormat="0" applyBorder="0" applyAlignment="0" applyProtection="0">
      <alignment vertical="center"/>
    </xf>
    <xf numFmtId="0" fontId="0" fillId="0" borderId="0"/>
    <xf numFmtId="0" fontId="100" fillId="0" borderId="0" applyFill="0" applyBorder="0">
      <alignment horizontal="right"/>
    </xf>
    <xf numFmtId="0" fontId="12" fillId="30" borderId="0" applyNumberFormat="0" applyBorder="0" applyAlignment="0" applyProtection="0">
      <alignment vertical="center"/>
    </xf>
    <xf numFmtId="0" fontId="0" fillId="0" borderId="0"/>
    <xf numFmtId="0" fontId="12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201" fontId="40" fillId="0" borderId="0" applyFont="0" applyFill="0" applyBorder="0" applyAlignment="0" applyProtection="0"/>
    <xf numFmtId="0" fontId="0" fillId="0" borderId="0"/>
    <xf numFmtId="0" fontId="12" fillId="3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10" fontId="64" fillId="0" borderId="0" applyFont="0" applyFill="0" applyBorder="0" applyAlignment="0" applyProtection="0"/>
    <xf numFmtId="0" fontId="50" fillId="15" borderId="0" applyNumberFormat="0" applyBorder="0" applyAlignment="0" applyProtection="0">
      <alignment vertical="center"/>
    </xf>
    <xf numFmtId="41" fontId="101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39" fontId="0" fillId="0" borderId="0"/>
    <xf numFmtId="179" fontId="0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/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/>
    <xf numFmtId="0" fontId="12" fillId="3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/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0" borderId="0"/>
    <xf numFmtId="0" fontId="12" fillId="31" borderId="0" applyNumberFormat="0" applyBorder="0" applyAlignment="0" applyProtection="0">
      <alignment vertical="center"/>
    </xf>
    <xf numFmtId="195" fontId="0" fillId="0" borderId="0" applyFill="0" applyBorder="0" applyAlignment="0"/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2" fillId="0" borderId="0" applyFill="0" applyBorder="0" applyProtection="0">
      <alignment horizontal="center"/>
      <protection locked="0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95" fontId="0" fillId="0" borderId="0"/>
    <xf numFmtId="0" fontId="12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/>
    <xf numFmtId="0" fontId="0" fillId="0" borderId="0"/>
    <xf numFmtId="0" fontId="0" fillId="0" borderId="0"/>
    <xf numFmtId="0" fontId="12" fillId="2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2" fillId="24" borderId="0" applyNumberFormat="0" applyBorder="0" applyAlignment="0" applyProtection="0">
      <alignment vertical="center"/>
    </xf>
    <xf numFmtId="197" fontId="57" fillId="0" borderId="0" applyFill="0" applyBorder="0" applyAlignment="0"/>
    <xf numFmtId="0" fontId="70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95" fontId="0" fillId="0" borderId="0"/>
    <xf numFmtId="0" fontId="12" fillId="2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0" fillId="0" borderId="0"/>
    <xf numFmtId="0" fontId="12" fillId="51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0" fillId="0" borderId="0"/>
    <xf numFmtId="0" fontId="12" fillId="51" borderId="0" applyNumberFormat="0" applyBorder="0" applyAlignment="0" applyProtection="0">
      <alignment vertical="center"/>
    </xf>
    <xf numFmtId="176" fontId="64" fillId="0" borderId="0" applyFont="0" applyFill="0" applyBorder="0" applyAlignment="0" applyProtection="0"/>
    <xf numFmtId="0" fontId="0" fillId="0" borderId="0"/>
    <xf numFmtId="0" fontId="45" fillId="2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15" fontId="69" fillId="0" borderId="0"/>
    <xf numFmtId="0" fontId="40" fillId="0" borderId="0" applyFont="0" applyFill="0" applyBorder="0" applyAlignment="0" applyProtection="0"/>
    <xf numFmtId="0" fontId="0" fillId="0" borderId="0"/>
    <xf numFmtId="0" fontId="12" fillId="30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195" fontId="0" fillId="0" borderId="0"/>
    <xf numFmtId="0" fontId="45" fillId="34" borderId="0" applyNumberFormat="0" applyBorder="0" applyAlignment="0" applyProtection="0">
      <alignment vertical="center"/>
    </xf>
    <xf numFmtId="194" fontId="0" fillId="0" borderId="0"/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220" fontId="34" fillId="0" borderId="0" applyFont="0" applyFill="0" applyBorder="0" applyAlignment="0" applyProtection="0"/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187" fontId="40" fillId="0" borderId="0" applyFont="0" applyFill="0" applyBorder="0" applyAlignment="0" applyProtection="0"/>
    <xf numFmtId="0" fontId="45" fillId="30" borderId="0" applyNumberFormat="0" applyBorder="0" applyAlignment="0" applyProtection="0">
      <alignment vertical="center"/>
    </xf>
    <xf numFmtId="0" fontId="57" fillId="0" borderId="0">
      <protection locked="0"/>
    </xf>
    <xf numFmtId="0" fontId="53" fillId="0" borderId="1">
      <alignment horizontal="center"/>
    </xf>
    <xf numFmtId="0" fontId="95" fillId="0" borderId="0"/>
    <xf numFmtId="0" fontId="53" fillId="0" borderId="0" applyFill="0">
      <alignment horizontal="center"/>
      <protection locked="0"/>
    </xf>
    <xf numFmtId="0" fontId="0" fillId="0" borderId="0"/>
    <xf numFmtId="0" fontId="53" fillId="0" borderId="0">
      <protection locked="0"/>
    </xf>
    <xf numFmtId="211" fontId="53" fillId="0" borderId="0"/>
    <xf numFmtId="0" fontId="95" fillId="57" borderId="0">
      <alignment horizontal="right"/>
    </xf>
    <xf numFmtId="3" fontId="107" fillId="0" borderId="0"/>
    <xf numFmtId="0" fontId="0" fillId="0" borderId="0"/>
    <xf numFmtId="183" fontId="85" fillId="0" borderId="8" applyAlignment="0" applyProtection="0"/>
    <xf numFmtId="184" fontId="57" fillId="0" borderId="0" applyFill="0" applyBorder="0" applyAlignment="0"/>
    <xf numFmtId="0" fontId="0" fillId="0" borderId="0"/>
    <xf numFmtId="0" fontId="0" fillId="0" borderId="0"/>
    <xf numFmtId="0" fontId="108" fillId="0" borderId="2" applyNumberFormat="0" applyFill="0" applyProtection="0">
      <alignment horizontal="center"/>
    </xf>
    <xf numFmtId="0" fontId="34" fillId="0" borderId="0" applyFill="0" applyBorder="0">
      <alignment horizontal="right"/>
    </xf>
    <xf numFmtId="0" fontId="97" fillId="0" borderId="31"/>
    <xf numFmtId="207" fontId="40" fillId="0" borderId="0"/>
    <xf numFmtId="207" fontId="40" fillId="0" borderId="0"/>
    <xf numFmtId="207" fontId="40" fillId="0" borderId="0"/>
    <xf numFmtId="207" fontId="40" fillId="0" borderId="0"/>
    <xf numFmtId="207" fontId="40" fillId="0" borderId="0"/>
    <xf numFmtId="207" fontId="40" fillId="0" borderId="0"/>
    <xf numFmtId="195" fontId="0" fillId="0" borderId="0"/>
    <xf numFmtId="0" fontId="58" fillId="0" borderId="0" applyFont="0" applyFill="0" applyBorder="0" applyAlignment="0" applyProtection="0"/>
    <xf numFmtId="221" fontId="31" fillId="0" borderId="0"/>
    <xf numFmtId="184" fontId="64" fillId="0" borderId="0" applyFont="0" applyFill="0" applyBorder="0" applyAlignment="0" applyProtection="0"/>
    <xf numFmtId="193" fontId="57" fillId="0" borderId="0" applyFill="0" applyBorder="0" applyAlignment="0"/>
    <xf numFmtId="39" fontId="64" fillId="0" borderId="0" applyFont="0" applyFill="0" applyBorder="0" applyAlignment="0" applyProtection="0"/>
    <xf numFmtId="37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222" fontId="31" fillId="0" borderId="0"/>
    <xf numFmtId="0" fontId="109" fillId="0" borderId="0" applyNumberFormat="0" applyAlignment="0">
      <alignment horizontal="left"/>
    </xf>
    <xf numFmtId="0" fontId="110" fillId="0" borderId="0" applyNumberFormat="0" applyAlignment="0"/>
    <xf numFmtId="201" fontId="0" fillId="0" borderId="0" applyFont="0" applyFill="0" applyBorder="0" applyAlignment="0" applyProtection="0"/>
    <xf numFmtId="0" fontId="0" fillId="0" borderId="0"/>
    <xf numFmtId="186" fontId="0" fillId="0" borderId="0"/>
    <xf numFmtId="186" fontId="0" fillId="0" borderId="0"/>
    <xf numFmtId="186" fontId="0" fillId="0" borderId="0"/>
    <xf numFmtId="223" fontId="31" fillId="0" borderId="0"/>
    <xf numFmtId="0" fontId="31" fillId="0" borderId="0" applyFont="0" applyFill="0" applyBorder="0" applyAlignment="0" applyProtection="0"/>
    <xf numFmtId="186" fontId="0" fillId="0" borderId="0"/>
    <xf numFmtId="196" fontId="0" fillId="54" borderId="0"/>
    <xf numFmtId="14" fontId="60" fillId="0" borderId="0" applyFill="0" applyBorder="0" applyAlignment="0"/>
    <xf numFmtId="0" fontId="42" fillId="15" borderId="0" applyNumberFormat="0" applyBorder="0" applyAlignment="0" applyProtection="0">
      <alignment vertical="center"/>
    </xf>
    <xf numFmtId="185" fontId="40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224" fontId="40" fillId="0" borderId="0" applyFont="0" applyFill="0" applyBorder="0" applyAlignment="0" applyProtection="0"/>
    <xf numFmtId="194" fontId="0" fillId="0" borderId="0"/>
    <xf numFmtId="0" fontId="70" fillId="3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194" fontId="0" fillId="0" borderId="0"/>
    <xf numFmtId="0" fontId="89" fillId="34" borderId="0" applyNumberFormat="0" applyBorder="0" applyAlignment="0" applyProtection="0">
      <alignment vertical="center"/>
    </xf>
    <xf numFmtId="225" fontId="31" fillId="0" borderId="0"/>
    <xf numFmtId="0" fontId="44" fillId="0" borderId="0">
      <alignment vertical="center"/>
    </xf>
    <xf numFmtId="194" fontId="0" fillId="0" borderId="0"/>
    <xf numFmtId="0" fontId="50" fillId="15" borderId="0" applyNumberFormat="0" applyBorder="0" applyAlignment="0" applyProtection="0">
      <alignment vertical="center"/>
    </xf>
    <xf numFmtId="194" fontId="0" fillId="0" borderId="0"/>
    <xf numFmtId="193" fontId="57" fillId="0" borderId="0" applyFill="0" applyBorder="0" applyAlignment="0"/>
    <xf numFmtId="184" fontId="57" fillId="0" borderId="0" applyFill="0" applyBorder="0" applyAlignment="0"/>
    <xf numFmtId="193" fontId="57" fillId="0" borderId="0" applyFill="0" applyBorder="0" applyAlignment="0"/>
    <xf numFmtId="197" fontId="57" fillId="0" borderId="0" applyFill="0" applyBorder="0" applyAlignment="0"/>
    <xf numFmtId="184" fontId="57" fillId="0" borderId="0" applyFill="0" applyBorder="0" applyAlignment="0"/>
    <xf numFmtId="0" fontId="54" fillId="23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111" fillId="0" borderId="0" applyNumberFormat="0" applyAlignment="0">
      <alignment horizontal="left"/>
    </xf>
    <xf numFmtId="196" fontId="0" fillId="54" borderId="0"/>
    <xf numFmtId="0" fontId="112" fillId="0" borderId="0">
      <alignment horizontal="left"/>
    </xf>
    <xf numFmtId="0" fontId="113" fillId="58" borderId="1"/>
    <xf numFmtId="196" fontId="0" fillId="54" borderId="0"/>
    <xf numFmtId="0" fontId="51" fillId="6" borderId="0" applyNumberFormat="0" applyBorder="0" applyAlignment="0" applyProtection="0">
      <alignment vertical="center"/>
    </xf>
    <xf numFmtId="208" fontId="3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40" fillId="0" borderId="0">
      <protection locked="0"/>
    </xf>
    <xf numFmtId="0" fontId="45" fillId="59" borderId="0" applyNumberFormat="0" applyBorder="0" applyAlignment="0" applyProtection="0">
      <alignment vertical="center"/>
    </xf>
    <xf numFmtId="185" fontId="40" fillId="0" borderId="0">
      <protection locked="0"/>
    </xf>
    <xf numFmtId="0" fontId="42" fillId="14" borderId="0" applyNumberFormat="0" applyBorder="0" applyAlignment="0" applyProtection="0">
      <alignment vertical="center"/>
    </xf>
    <xf numFmtId="185" fontId="40" fillId="0" borderId="0">
      <protection locked="0"/>
    </xf>
    <xf numFmtId="185" fontId="40" fillId="0" borderId="0">
      <protection locked="0"/>
    </xf>
    <xf numFmtId="185" fontId="40" fillId="0" borderId="0">
      <protection locked="0"/>
    </xf>
    <xf numFmtId="185" fontId="40" fillId="0" borderId="0">
      <protection locked="0"/>
    </xf>
    <xf numFmtId="2" fontId="114" fillId="0" borderId="0" applyProtection="0"/>
    <xf numFmtId="226" fontId="74" fillId="0" borderId="0">
      <alignment horizontal="right"/>
    </xf>
    <xf numFmtId="0" fontId="40" fillId="0" borderId="0"/>
    <xf numFmtId="38" fontId="113" fillId="24" borderId="0" applyBorder="0" applyAlignment="0" applyProtection="0"/>
    <xf numFmtId="0" fontId="0" fillId="0" borderId="0"/>
    <xf numFmtId="38" fontId="113" fillId="24" borderId="0" applyBorder="0" applyAlignment="0" applyProtection="0"/>
    <xf numFmtId="0" fontId="0" fillId="0" borderId="0"/>
    <xf numFmtId="0" fontId="113" fillId="24" borderId="0" applyNumberFormat="0" applyBorder="0" applyAlignment="0" applyProtection="0"/>
    <xf numFmtId="0" fontId="0" fillId="0" borderId="0"/>
    <xf numFmtId="0" fontId="115" fillId="0" borderId="0">
      <alignment horizontal="left"/>
    </xf>
    <xf numFmtId="0" fontId="116" fillId="0" borderId="34" applyNumberFormat="0" applyAlignment="0" applyProtection="0">
      <alignment horizontal="left" vertical="center"/>
    </xf>
    <xf numFmtId="0" fontId="87" fillId="16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116" fillId="0" borderId="7">
      <alignment horizontal="left" vertical="center"/>
    </xf>
    <xf numFmtId="0" fontId="87" fillId="16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102" fillId="0" borderId="0" applyNumberFormat="0" applyFill="0"/>
    <xf numFmtId="0" fontId="102" fillId="0" borderId="0" applyFill="0" applyAlignment="0" applyProtection="0">
      <protection locked="0"/>
    </xf>
    <xf numFmtId="0" fontId="117" fillId="0" borderId="0" applyProtection="0"/>
    <xf numFmtId="0" fontId="116" fillId="0" borderId="0" applyProtection="0"/>
    <xf numFmtId="185" fontId="40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10" fontId="113" fillId="31" borderId="1" applyBorder="0" applyAlignment="0" applyProtection="0"/>
    <xf numFmtId="43" fontId="0" fillId="0" borderId="0" applyFont="0" applyFill="0" applyBorder="0" applyAlignment="0" applyProtection="0"/>
    <xf numFmtId="10" fontId="113" fillId="31" borderId="1" applyBorder="0" applyAlignment="0" applyProtection="0"/>
    <xf numFmtId="43" fontId="0" fillId="0" borderId="0" applyFont="0" applyFill="0" applyBorder="0" applyAlignment="0" applyProtection="0"/>
    <xf numFmtId="0" fontId="113" fillId="3" borderId="1" applyNumberFormat="0" applyBorder="0" applyAlignment="0" applyProtection="0"/>
    <xf numFmtId="43" fontId="0" fillId="0" borderId="0" applyFont="0" applyFill="0" applyBorder="0" applyAlignment="0" applyProtection="0"/>
    <xf numFmtId="196" fontId="0" fillId="52" borderId="0"/>
    <xf numFmtId="196" fontId="0" fillId="52" borderId="0"/>
    <xf numFmtId="196" fontId="0" fillId="52" borderId="0"/>
    <xf numFmtId="196" fontId="0" fillId="52" borderId="0"/>
    <xf numFmtId="184" fontId="119" fillId="52" borderId="0"/>
    <xf numFmtId="196" fontId="0" fillId="52" borderId="0"/>
    <xf numFmtId="196" fontId="0" fillId="52" borderId="0"/>
    <xf numFmtId="196" fontId="0" fillId="52" borderId="0"/>
    <xf numFmtId="196" fontId="0" fillId="52" borderId="0"/>
    <xf numFmtId="196" fontId="0" fillId="52" borderId="0"/>
    <xf numFmtId="196" fontId="0" fillId="52" borderId="0"/>
    <xf numFmtId="0" fontId="0" fillId="0" borderId="0"/>
    <xf numFmtId="0" fontId="34" fillId="60" borderId="0" applyNumberFormat="0" applyFont="0" applyBorder="0" applyAlignment="0" applyProtection="0">
      <alignment horizontal="right"/>
    </xf>
    <xf numFmtId="38" fontId="120" fillId="0" borderId="0"/>
    <xf numFmtId="38" fontId="121" fillId="0" borderId="0"/>
    <xf numFmtId="38" fontId="122" fillId="0" borderId="0"/>
    <xf numFmtId="38" fontId="100" fillId="0" borderId="0"/>
    <xf numFmtId="0" fontId="74" fillId="0" borderId="0"/>
    <xf numFmtId="0" fontId="74" fillId="0" borderId="0"/>
    <xf numFmtId="0" fontId="0" fillId="0" borderId="0"/>
    <xf numFmtId="0" fontId="34" fillId="0" borderId="0" applyFont="0" applyFill="0">
      <alignment horizontal="fill"/>
    </xf>
    <xf numFmtId="193" fontId="57" fillId="0" borderId="0" applyFill="0" applyBorder="0" applyAlignment="0"/>
    <xf numFmtId="0" fontId="43" fillId="0" borderId="0" applyNumberFormat="0" applyFill="0" applyBorder="0" applyAlignment="0" applyProtection="0">
      <alignment vertical="top"/>
      <protection locked="0"/>
    </xf>
    <xf numFmtId="184" fontId="57" fillId="0" borderId="0" applyFill="0" applyBorder="0" applyAlignment="0"/>
    <xf numFmtId="193" fontId="57" fillId="0" borderId="0" applyFill="0" applyBorder="0" applyAlignment="0"/>
    <xf numFmtId="197" fontId="57" fillId="0" borderId="0" applyFill="0" applyBorder="0" applyAlignment="0"/>
    <xf numFmtId="184" fontId="57" fillId="0" borderId="0" applyFill="0" applyBorder="0" applyAlignment="0"/>
    <xf numFmtId="196" fontId="0" fillId="54" borderId="0"/>
    <xf numFmtId="0" fontId="0" fillId="0" borderId="0"/>
    <xf numFmtId="196" fontId="0" fillId="54" borderId="0"/>
    <xf numFmtId="196" fontId="0" fillId="54" borderId="0"/>
    <xf numFmtId="184" fontId="123" fillId="54" borderId="0"/>
    <xf numFmtId="0" fontId="70" fillId="32" borderId="0" applyNumberFormat="0" applyBorder="0" applyAlignment="0" applyProtection="0">
      <alignment vertical="center"/>
    </xf>
    <xf numFmtId="196" fontId="0" fillId="54" borderId="0"/>
    <xf numFmtId="196" fontId="0" fillId="54" borderId="0"/>
    <xf numFmtId="196" fontId="0" fillId="54" borderId="0"/>
    <xf numFmtId="0" fontId="87" fillId="23" borderId="0" applyNumberFormat="0" applyBorder="0" applyAlignment="0" applyProtection="0">
      <alignment vertical="center"/>
    </xf>
    <xf numFmtId="196" fontId="0" fillId="54" borderId="0"/>
    <xf numFmtId="196" fontId="0" fillId="54" borderId="0"/>
    <xf numFmtId="38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8" fillId="0" borderId="0"/>
    <xf numFmtId="0" fontId="0" fillId="0" borderId="0"/>
    <xf numFmtId="227" fontId="0" fillId="0" borderId="0" applyFont="0" applyFill="0" applyBorder="0" applyAlignment="0" applyProtection="0"/>
    <xf numFmtId="206" fontId="0" fillId="0" borderId="0" applyFont="0" applyFill="0" applyBorder="0" applyAlignment="0" applyProtection="0"/>
    <xf numFmtId="228" fontId="0" fillId="0" borderId="0" applyFont="0" applyFill="0" applyBorder="0" applyAlignment="0" applyProtection="0"/>
    <xf numFmtId="229" fontId="69" fillId="0" borderId="0" applyFont="0" applyFill="0" applyBorder="0" applyAlignment="0" applyProtection="0"/>
    <xf numFmtId="230" fontId="0" fillId="0" borderId="0" applyFont="0" applyFill="0" applyBorder="0" applyAlignment="0" applyProtection="0"/>
    <xf numFmtId="203" fontId="0" fillId="0" borderId="0" applyFont="0" applyFill="0" applyBorder="0" applyAlignment="0" applyProtection="0"/>
    <xf numFmtId="231" fontId="40" fillId="0" borderId="0" applyFont="0" applyFill="0" applyBorder="0" applyAlignment="0" applyProtection="0"/>
    <xf numFmtId="232" fontId="40" fillId="0" borderId="0" applyFont="0" applyFill="0" applyBorder="0" applyAlignment="0" applyProtection="0"/>
    <xf numFmtId="0" fontId="54" fillId="16" borderId="0" applyNumberFormat="0" applyBorder="0" applyAlignment="0" applyProtection="0">
      <alignment vertical="center"/>
    </xf>
    <xf numFmtId="0" fontId="31" fillId="0" borderId="0"/>
    <xf numFmtId="37" fontId="124" fillId="0" borderId="0"/>
    <xf numFmtId="0" fontId="110" fillId="0" borderId="0"/>
    <xf numFmtId="233" fontId="40" fillId="0" borderId="0"/>
    <xf numFmtId="0" fontId="43" fillId="0" borderId="0" applyNumberFormat="0" applyFill="0" applyBorder="0" applyAlignment="0" applyProtection="0">
      <alignment vertical="top"/>
      <protection locked="0"/>
    </xf>
    <xf numFmtId="39" fontId="0" fillId="0" borderId="0"/>
    <xf numFmtId="39" fontId="0" fillId="0" borderId="0"/>
    <xf numFmtId="39" fontId="0" fillId="0" borderId="0"/>
    <xf numFmtId="39" fontId="0" fillId="0" borderId="0"/>
    <xf numFmtId="234" fontId="125" fillId="0" borderId="0"/>
    <xf numFmtId="39" fontId="0" fillId="0" borderId="0"/>
    <xf numFmtId="0" fontId="54" fillId="23" borderId="0" applyNumberFormat="0" applyBorder="0" applyAlignment="0" applyProtection="0">
      <alignment vertical="center"/>
    </xf>
    <xf numFmtId="0" fontId="0" fillId="0" borderId="0"/>
    <xf numFmtId="0" fontId="42" fillId="14" borderId="0" applyNumberFormat="0" applyBorder="0" applyAlignment="0" applyProtection="0">
      <alignment vertical="center"/>
    </xf>
    <xf numFmtId="39" fontId="0" fillId="0" borderId="0"/>
    <xf numFmtId="0" fontId="54" fillId="23" borderId="0" applyNumberFormat="0" applyBorder="0" applyAlignment="0" applyProtection="0">
      <alignment vertical="center"/>
    </xf>
    <xf numFmtId="0" fontId="0" fillId="0" borderId="0"/>
    <xf numFmtId="39" fontId="0" fillId="0" borderId="0"/>
    <xf numFmtId="39" fontId="0" fillId="0" borderId="0"/>
    <xf numFmtId="0" fontId="126" fillId="0" borderId="0"/>
    <xf numFmtId="39" fontId="0" fillId="0" borderId="0"/>
    <xf numFmtId="0" fontId="0" fillId="0" borderId="0"/>
    <xf numFmtId="0" fontId="42" fillId="14" borderId="0" applyNumberFormat="0" applyBorder="0" applyAlignment="0" applyProtection="0">
      <alignment vertical="center"/>
    </xf>
    <xf numFmtId="39" fontId="0" fillId="0" borderId="0"/>
    <xf numFmtId="0" fontId="42" fillId="14" borderId="0" applyNumberFormat="0" applyBorder="0" applyAlignment="0" applyProtection="0">
      <alignment vertical="center"/>
    </xf>
    <xf numFmtId="39" fontId="0" fillId="0" borderId="0"/>
    <xf numFmtId="0" fontId="69" fillId="0" borderId="0"/>
    <xf numFmtId="0" fontId="127" fillId="0" borderId="0"/>
    <xf numFmtId="205" fontId="34" fillId="0" borderId="0" applyFont="0" applyFill="0" applyBorder="0" applyAlignment="0" applyProtection="0"/>
    <xf numFmtId="215" fontId="34" fillId="0" borderId="0" applyFont="0" applyFill="0" applyBorder="0" applyAlignment="0" applyProtection="0"/>
    <xf numFmtId="0" fontId="0" fillId="0" borderId="0"/>
    <xf numFmtId="9" fontId="31" fillId="0" borderId="0" applyFont="0" applyFill="0" applyBorder="0" applyAlignment="0" applyProtection="0"/>
    <xf numFmtId="10" fontId="31" fillId="0" borderId="0" applyFont="0" applyFill="0" applyBorder="0" applyAlignment="0" applyProtection="0"/>
    <xf numFmtId="191" fontId="40" fillId="0" borderId="0" applyFont="0" applyFill="0" applyBorder="0" applyAlignment="0" applyProtection="0"/>
    <xf numFmtId="235" fontId="40" fillId="0" borderId="0" applyFont="0" applyFill="0" applyBorder="0" applyAlignment="0" applyProtection="0"/>
    <xf numFmtId="0" fontId="128" fillId="0" borderId="0" applyNumberFormat="0" applyFill="0" applyBorder="0" applyAlignment="0" applyProtection="0">
      <alignment vertical="center"/>
    </xf>
    <xf numFmtId="10" fontId="40" fillId="0" borderId="0" applyFont="0" applyFill="0" applyBorder="0" applyAlignment="0" applyProtection="0"/>
    <xf numFmtId="10" fontId="3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0" fillId="0" borderId="0"/>
    <xf numFmtId="0" fontId="113" fillId="24" borderId="1"/>
    <xf numFmtId="0" fontId="0" fillId="0" borderId="0"/>
    <xf numFmtId="0" fontId="40" fillId="0" borderId="0"/>
    <xf numFmtId="193" fontId="57" fillId="0" borderId="0" applyFill="0" applyBorder="0" applyAlignment="0"/>
    <xf numFmtId="0" fontId="0" fillId="0" borderId="0"/>
    <xf numFmtId="184" fontId="57" fillId="0" borderId="0" applyFill="0" applyBorder="0" applyAlignment="0"/>
    <xf numFmtId="197" fontId="57" fillId="0" borderId="0" applyFill="0" applyBorder="0" applyAlignment="0"/>
    <xf numFmtId="184" fontId="57" fillId="0" borderId="0" applyFill="0" applyBorder="0" applyAlignment="0"/>
    <xf numFmtId="0" fontId="42" fillId="14" borderId="0" applyNumberFormat="0" applyBorder="0" applyAlignment="0" applyProtection="0">
      <alignment vertical="center"/>
    </xf>
    <xf numFmtId="4" fontId="112" fillId="0" borderId="0">
      <alignment horizontal="right"/>
    </xf>
    <xf numFmtId="201" fontId="130" fillId="0" borderId="0"/>
    <xf numFmtId="0" fontId="69" fillId="0" borderId="0" applyNumberFormat="0" applyFont="0" applyFill="0" applyBorder="0" applyAlignment="0" applyProtection="0">
      <alignment horizontal="left"/>
    </xf>
    <xf numFmtId="15" fontId="69" fillId="0" borderId="0" applyFont="0" applyFill="0" applyBorder="0" applyAlignment="0" applyProtection="0"/>
    <xf numFmtId="4" fontId="69" fillId="0" borderId="0" applyFont="0" applyFill="0" applyBorder="0" applyAlignment="0" applyProtection="0"/>
    <xf numFmtId="0" fontId="85" fillId="0" borderId="31">
      <alignment horizontal="center"/>
    </xf>
    <xf numFmtId="0" fontId="0" fillId="0" borderId="0"/>
    <xf numFmtId="3" fontId="69" fillId="0" borderId="0" applyFont="0" applyFill="0" applyBorder="0" applyAlignment="0" applyProtection="0"/>
    <xf numFmtId="0" fontId="69" fillId="61" borderId="0" applyNumberFormat="0" applyFont="0" applyBorder="0" applyAlignment="0" applyProtection="0"/>
    <xf numFmtId="0" fontId="131" fillId="0" borderId="35"/>
    <xf numFmtId="0" fontId="0" fillId="0" borderId="0"/>
    <xf numFmtId="3" fontId="132" fillId="0" borderId="0"/>
    <xf numFmtId="0" fontId="0" fillId="0" borderId="0"/>
    <xf numFmtId="193" fontId="40" fillId="0" borderId="0" applyFont="0" applyFill="0" applyBorder="0" applyAlignment="0" applyProtection="0"/>
    <xf numFmtId="0" fontId="0" fillId="0" borderId="0"/>
    <xf numFmtId="0" fontId="0" fillId="0" borderId="0"/>
    <xf numFmtId="4" fontId="133" fillId="0" borderId="0">
      <alignment horizontal="right"/>
    </xf>
    <xf numFmtId="0" fontId="0" fillId="0" borderId="0"/>
    <xf numFmtId="0" fontId="0" fillId="0" borderId="0"/>
    <xf numFmtId="236" fontId="0" fillId="0" borderId="0" applyFill="0" applyBorder="0" applyAlignment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0" fontId="42" fillId="15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horizontal="left"/>
    </xf>
    <xf numFmtId="0" fontId="42" fillId="15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236" fontId="0" fillId="0" borderId="0" applyFill="0" applyBorder="0" applyAlignment="0" applyProtection="0">
      <alignment horizontal="left"/>
    </xf>
    <xf numFmtId="41" fontId="31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40" fillId="0" borderId="0"/>
    <xf numFmtId="0" fontId="0" fillId="0" borderId="0"/>
    <xf numFmtId="0" fontId="0" fillId="0" borderId="0"/>
    <xf numFmtId="0" fontId="0" fillId="0" borderId="0"/>
    <xf numFmtId="0" fontId="40" fillId="60" borderId="20" applyNumberFormat="0" applyProtection="0">
      <alignment horizontal="left" vertical="center" indent="1"/>
    </xf>
    <xf numFmtId="0" fontId="135" fillId="0" borderId="0">
      <alignment horizontal="left"/>
    </xf>
    <xf numFmtId="0" fontId="136" fillId="56" borderId="0" applyNumberFormat="0"/>
    <xf numFmtId="43" fontId="113" fillId="0" borderId="36"/>
    <xf numFmtId="0" fontId="0" fillId="0" borderId="0"/>
    <xf numFmtId="0" fontId="138" fillId="62" borderId="11">
      <protection locked="0"/>
    </xf>
    <xf numFmtId="0" fontId="127" fillId="0" borderId="0"/>
    <xf numFmtId="0" fontId="139" fillId="0" borderId="1">
      <alignment horizontal="center"/>
    </xf>
    <xf numFmtId="0" fontId="0" fillId="0" borderId="0"/>
    <xf numFmtId="0" fontId="42" fillId="14" borderId="0" applyNumberFormat="0" applyBorder="0" applyAlignment="0" applyProtection="0">
      <alignment vertical="center"/>
    </xf>
    <xf numFmtId="0" fontId="139" fillId="0" borderId="0">
      <alignment horizontal="center" vertical="center"/>
    </xf>
    <xf numFmtId="0" fontId="68" fillId="0" borderId="0" applyNumberFormat="0" applyFill="0">
      <alignment horizontal="left" vertical="center"/>
    </xf>
    <xf numFmtId="0" fontId="68" fillId="0" borderId="0" applyNumberFormat="0" applyFill="0">
      <alignment horizontal="left" vertical="center"/>
    </xf>
    <xf numFmtId="0" fontId="70" fillId="32" borderId="0" applyNumberFormat="0" applyBorder="0" applyAlignment="0" applyProtection="0">
      <alignment vertical="center"/>
    </xf>
    <xf numFmtId="0" fontId="141" fillId="0" borderId="37"/>
    <xf numFmtId="40" fontId="142" fillId="0" borderId="0" applyBorder="0">
      <alignment horizontal="right"/>
    </xf>
    <xf numFmtId="0" fontId="138" fillId="62" borderId="11">
      <protection locked="0"/>
    </xf>
    <xf numFmtId="0" fontId="138" fillId="62" borderId="11">
      <protection locked="0"/>
    </xf>
    <xf numFmtId="0" fontId="0" fillId="0" borderId="0"/>
    <xf numFmtId="49" fontId="60" fillId="0" borderId="0" applyFill="0" applyBorder="0" applyAlignment="0"/>
    <xf numFmtId="238" fontId="40" fillId="0" borderId="0" applyFill="0" applyBorder="0" applyAlignment="0"/>
    <xf numFmtId="239" fontId="40" fillId="0" borderId="0" applyFill="0" applyBorder="0" applyAlignment="0"/>
    <xf numFmtId="0" fontId="42" fillId="6" borderId="0" applyNumberFormat="0" applyBorder="0" applyAlignment="0" applyProtection="0">
      <alignment vertical="center"/>
    </xf>
    <xf numFmtId="240" fontId="40" fillId="0" borderId="0" applyFont="0" applyFill="0" applyBorder="0" applyAlignment="0" applyProtection="0"/>
    <xf numFmtId="0" fontId="143" fillId="0" borderId="0">
      <alignment horizontal="center"/>
    </xf>
    <xf numFmtId="0" fontId="114" fillId="0" borderId="38" applyProtection="0"/>
    <xf numFmtId="185" fontId="40" fillId="0" borderId="38">
      <protection locked="0"/>
    </xf>
    <xf numFmtId="241" fontId="40" fillId="0" borderId="0" applyFont="0" applyFill="0" applyBorder="0" applyAlignment="0" applyProtection="0"/>
    <xf numFmtId="242" fontId="40" fillId="0" borderId="0" applyFont="0" applyFill="0" applyBorder="0" applyAlignment="0" applyProtection="0"/>
    <xf numFmtId="0" fontId="0" fillId="0" borderId="0"/>
    <xf numFmtId="0" fontId="0" fillId="0" borderId="0"/>
    <xf numFmtId="9" fontId="144" fillId="0" borderId="0" applyFill="0" applyBorder="0" applyAlignment="0">
      <protection locked="0"/>
    </xf>
    <xf numFmtId="243" fontId="0" fillId="0" borderId="0" applyFont="0" applyFill="0" applyBorder="0" applyAlignment="0" applyProtection="0"/>
    <xf numFmtId="244" fontId="0" fillId="0" borderId="0" applyFont="0" applyFill="0" applyBorder="0" applyAlignment="0" applyProtection="0"/>
    <xf numFmtId="0" fontId="0" fillId="0" borderId="0"/>
    <xf numFmtId="0" fontId="0" fillId="0" borderId="0"/>
    <xf numFmtId="245" fontId="40" fillId="0" borderId="0" applyFont="0" applyFill="0" applyBorder="0" applyAlignment="0" applyProtection="0"/>
    <xf numFmtId="246" fontId="40" fillId="0" borderId="0" applyFont="0" applyFill="0" applyBorder="0" applyAlignment="0" applyProtection="0"/>
    <xf numFmtId="0" fontId="0" fillId="0" borderId="0"/>
    <xf numFmtId="41" fontId="113" fillId="0" borderId="14" applyFill="0" applyBorder="0" applyAlignment="0" applyProtection="0"/>
    <xf numFmtId="0" fontId="54" fillId="23" borderId="0" applyNumberFormat="0" applyBorder="0" applyAlignment="0" applyProtection="0">
      <alignment vertical="center"/>
    </xf>
    <xf numFmtId="9" fontId="145" fillId="0" borderId="0" applyFont="0" applyFill="0" applyBorder="0" applyAlignment="0" applyProtection="0"/>
    <xf numFmtId="0" fontId="34" fillId="0" borderId="0"/>
    <xf numFmtId="215" fontId="34" fillId="0" borderId="0" applyFont="0" applyFill="0" applyBorder="0" applyAlignment="0" applyProtection="0"/>
    <xf numFmtId="205" fontId="34" fillId="0" borderId="0" applyFont="0" applyFill="0" applyBorder="0" applyAlignment="0" applyProtection="0"/>
    <xf numFmtId="0" fontId="84" fillId="30" borderId="23" applyNumberFormat="0" applyAlignment="0" applyProtection="0">
      <alignment vertical="center"/>
    </xf>
    <xf numFmtId="41" fontId="4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9" fontId="92" fillId="0" borderId="0" applyFont="0" applyFill="0" applyBorder="0" applyAlignment="0" applyProtection="0">
      <alignment vertical="center"/>
    </xf>
    <xf numFmtId="0" fontId="146" fillId="16" borderId="0" applyNumberFormat="0" applyBorder="0" applyAlignment="0" applyProtection="0">
      <alignment vertical="center"/>
    </xf>
    <xf numFmtId="9" fontId="92" fillId="0" borderId="0" applyFont="0" applyFill="0" applyBorder="0" applyAlignment="0" applyProtection="0">
      <alignment vertical="center"/>
    </xf>
    <xf numFmtId="9" fontId="92" fillId="0" borderId="0" applyFont="0" applyFill="0" applyBorder="0" applyAlignment="0" applyProtection="0">
      <alignment vertical="center"/>
    </xf>
    <xf numFmtId="9" fontId="9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/>
    <xf numFmtId="9" fontId="9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9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9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4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34" fillId="0" borderId="0" applyFont="0" applyFill="0" applyBorder="0" applyAlignment="0" applyProtection="0"/>
    <xf numFmtId="0" fontId="0" fillId="0" borderId="0"/>
    <xf numFmtId="0" fontId="51" fillId="6" borderId="0" applyNumberFormat="0" applyBorder="0" applyAlignment="0" applyProtection="0">
      <alignment vertical="center"/>
    </xf>
    <xf numFmtId="0" fontId="134" fillId="0" borderId="0" applyFont="0" applyFill="0" applyBorder="0" applyAlignment="0" applyProtection="0"/>
    <xf numFmtId="0" fontId="40" fillId="0" borderId="5" applyNumberFormat="0" applyFill="0" applyProtection="0">
      <alignment horizontal="right"/>
    </xf>
    <xf numFmtId="0" fontId="96" fillId="0" borderId="33" applyNumberFormat="0" applyFill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90" fillId="0" borderId="30" applyNumberFormat="0" applyFill="0" applyAlignment="0" applyProtection="0">
      <alignment vertical="center"/>
    </xf>
    <xf numFmtId="0" fontId="90" fillId="0" borderId="30" applyNumberFormat="0" applyFill="0" applyAlignment="0" applyProtection="0">
      <alignment vertical="center"/>
    </xf>
    <xf numFmtId="0" fontId="90" fillId="0" borderId="30" applyNumberFormat="0" applyFill="0" applyAlignment="0" applyProtection="0">
      <alignment vertical="center"/>
    </xf>
    <xf numFmtId="0" fontId="90" fillId="0" borderId="30" applyNumberFormat="0" applyFill="0" applyAlignment="0" applyProtection="0">
      <alignment vertical="center"/>
    </xf>
    <xf numFmtId="0" fontId="90" fillId="0" borderId="30" applyNumberFormat="0" applyFill="0" applyAlignment="0" applyProtection="0">
      <alignment vertical="center"/>
    </xf>
    <xf numFmtId="0" fontId="147" fillId="0" borderId="39" applyNumberFormat="0" applyFill="0" applyAlignment="0" applyProtection="0">
      <alignment vertical="center"/>
    </xf>
    <xf numFmtId="0" fontId="147" fillId="0" borderId="39" applyNumberFormat="0" applyFill="0" applyAlignment="0" applyProtection="0">
      <alignment vertical="center"/>
    </xf>
    <xf numFmtId="0" fontId="147" fillId="0" borderId="39" applyNumberFormat="0" applyFill="0" applyAlignment="0" applyProtection="0">
      <alignment vertical="center"/>
    </xf>
    <xf numFmtId="0" fontId="0" fillId="0" borderId="0"/>
    <xf numFmtId="0" fontId="147" fillId="0" borderId="39" applyNumberFormat="0" applyFill="0" applyAlignment="0" applyProtection="0">
      <alignment vertical="center"/>
    </xf>
    <xf numFmtId="0" fontId="147" fillId="0" borderId="39" applyNumberFormat="0" applyFill="0" applyAlignment="0" applyProtection="0">
      <alignment vertical="center"/>
    </xf>
    <xf numFmtId="0" fontId="147" fillId="0" borderId="39" applyNumberFormat="0" applyFill="0" applyAlignment="0" applyProtection="0">
      <alignment vertical="center"/>
    </xf>
    <xf numFmtId="0" fontId="35" fillId="0" borderId="0" applyNumberFormat="0" applyFill="0" applyBorder="0" applyAlignment="0" applyProtection="0"/>
    <xf numFmtId="0" fontId="147" fillId="0" borderId="39" applyNumberFormat="0" applyFill="0" applyAlignment="0" applyProtection="0">
      <alignment vertical="center"/>
    </xf>
    <xf numFmtId="0" fontId="147" fillId="0" borderId="39" applyNumberFormat="0" applyFill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center"/>
    </xf>
    <xf numFmtId="43" fontId="34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218" fontId="34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center"/>
    </xf>
    <xf numFmtId="43" fontId="92" fillId="0" borderId="0" applyFon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48" fillId="0" borderId="5" applyNumberFormat="0" applyFill="0" applyProtection="0">
      <alignment horizontal="center"/>
    </xf>
    <xf numFmtId="4" fontId="149" fillId="0" borderId="0">
      <alignment horizontal="right"/>
    </xf>
    <xf numFmtId="0" fontId="70" fillId="3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105" fillId="0" borderId="13" applyNumberFormat="0" applyFill="0" applyProtection="0">
      <alignment horizont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150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0" fillId="0" borderId="0"/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0" fillId="0" borderId="0"/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0" fillId="0" borderId="0"/>
    <xf numFmtId="0" fontId="70" fillId="32" borderId="0" applyNumberFormat="0" applyBorder="0" applyAlignment="0" applyProtection="0">
      <alignment vertical="center"/>
    </xf>
    <xf numFmtId="0" fontId="0" fillId="0" borderId="0"/>
    <xf numFmtId="0" fontId="42" fillId="15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34" fillId="0" borderId="0"/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0" fillId="0" borderId="0"/>
    <xf numFmtId="0" fontId="54" fillId="23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151" fillId="16" borderId="0" applyNumberFormat="0" applyBorder="0" applyAlignment="0" applyProtection="0">
      <alignment vertical="center"/>
    </xf>
    <xf numFmtId="0" fontId="151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0" fillId="0" borderId="0"/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43" fontId="92" fillId="0" borderId="0" applyFont="0" applyFill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0" fillId="0" borderId="0"/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31" fillId="0" borderId="0"/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63" fillId="29" borderId="22" applyNumberFormat="0" applyAlignment="0" applyProtection="0">
      <alignment vertical="center"/>
    </xf>
    <xf numFmtId="0" fontId="87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0" fillId="0" borderId="0"/>
    <xf numFmtId="0" fontId="54" fillId="16" borderId="0" applyNumberFormat="0" applyBorder="0" applyAlignment="0" applyProtection="0">
      <alignment vertical="center"/>
    </xf>
    <xf numFmtId="0" fontId="0" fillId="0" borderId="0"/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0" fillId="0" borderId="0"/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0" fillId="0" borderId="0"/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6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0" fillId="15" borderId="0" applyNumberFormat="0" applyBorder="0" applyAlignment="0" applyProtection="0">
      <alignment vertical="center"/>
    </xf>
    <xf numFmtId="0" fontId="0" fillId="0" borderId="0"/>
    <xf numFmtId="0" fontId="50" fillId="1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/>
    <xf numFmtId="0" fontId="0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ill="0" applyBorder="0" applyAlignment="0" applyProtection="0"/>
    <xf numFmtId="0" fontId="63" fillId="29" borderId="2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9" fillId="3" borderId="20" applyNumberFormat="0" applyAlignment="0" applyProtection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0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0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top"/>
    </xf>
    <xf numFmtId="0" fontId="0" fillId="0" borderId="0"/>
    <xf numFmtId="247" fontId="106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9" fillId="0" borderId="0"/>
    <xf numFmtId="0" fontId="8" fillId="0" borderId="0"/>
    <xf numFmtId="0" fontId="8" fillId="0" borderId="0"/>
    <xf numFmtId="0" fontId="4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6" borderId="0" applyNumberFormat="0" applyBorder="0" applyAlignment="0" applyProtection="0">
      <alignment vertical="center"/>
    </xf>
    <xf numFmtId="0" fontId="114" fillId="0" borderId="0">
      <alignment shrinkToFit="1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219" fontId="0" fillId="0" borderId="0" applyFont="0" applyFill="0" applyBorder="0" applyAlignment="0" applyProtection="0"/>
    <xf numFmtId="0" fontId="0" fillId="0" borderId="0">
      <alignment vertical="center"/>
    </xf>
    <xf numFmtId="219" fontId="0" fillId="0" borderId="0" applyFont="0" applyFill="0" applyBorder="0" applyAlignment="0" applyProtection="0"/>
    <xf numFmtId="0" fontId="0" fillId="0" borderId="0">
      <alignment vertical="center"/>
    </xf>
    <xf numFmtId="0" fontId="8" fillId="0" borderId="0" applyFill="0" applyBorder="0" applyAlignment="0"/>
    <xf numFmtId="21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248" fontId="152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" fontId="153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42" fillId="14" borderId="0" applyNumberFormat="0" applyBorder="0" applyAlignment="0" applyProtection="0">
      <alignment vertical="center"/>
    </xf>
    <xf numFmtId="0" fontId="0" fillId="0" borderId="0"/>
    <xf numFmtId="0" fontId="4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0" fillId="0" borderId="0"/>
    <xf numFmtId="0" fontId="51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1" fillId="6" borderId="0" applyNumberFormat="0" applyBorder="0" applyAlignment="0" applyProtection="0">
      <alignment vertical="center"/>
    </xf>
    <xf numFmtId="0" fontId="0" fillId="0" borderId="0"/>
    <xf numFmtId="0" fontId="51" fillId="6" borderId="0" applyNumberFormat="0" applyBorder="0" applyAlignment="0" applyProtection="0">
      <alignment vertical="center"/>
    </xf>
    <xf numFmtId="0" fontId="0" fillId="0" borderId="0"/>
    <xf numFmtId="0" fontId="51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45" fillId="25" borderId="0" applyNumberFormat="0" applyBorder="0" applyAlignment="0" applyProtection="0">
      <alignment vertical="center"/>
    </xf>
    <xf numFmtId="0" fontId="0" fillId="0" borderId="0"/>
    <xf numFmtId="0" fontId="42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9" fillId="3" borderId="20" applyNumberFormat="0" applyAlignment="0" applyProtection="0">
      <alignment vertical="center"/>
    </xf>
    <xf numFmtId="0" fontId="0" fillId="0" borderId="0"/>
    <xf numFmtId="0" fontId="59" fillId="3" borderId="20" applyNumberFormat="0" applyAlignment="0" applyProtection="0">
      <alignment vertical="center"/>
    </xf>
    <xf numFmtId="0" fontId="0" fillId="0" borderId="0"/>
    <xf numFmtId="0" fontId="59" fillId="3" borderId="20" applyNumberFormat="0" applyAlignment="0" applyProtection="0">
      <alignment vertical="center"/>
    </xf>
    <xf numFmtId="0" fontId="0" fillId="0" borderId="0"/>
    <xf numFmtId="0" fontId="154" fillId="6" borderId="0" applyNumberFormat="0" applyBorder="0" applyAlignment="0" applyProtection="0">
      <alignment vertical="center"/>
    </xf>
    <xf numFmtId="0" fontId="59" fillId="3" borderId="20" applyNumberFormat="0" applyAlignment="0" applyProtection="0">
      <alignment vertical="center"/>
    </xf>
    <xf numFmtId="0" fontId="0" fillId="0" borderId="0"/>
    <xf numFmtId="0" fontId="59" fillId="3" borderId="2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0" fillId="15" borderId="0" applyNumberFormat="0" applyBorder="0" applyAlignment="0" applyProtection="0">
      <alignment vertical="center"/>
    </xf>
    <xf numFmtId="0" fontId="0" fillId="0" borderId="0"/>
    <xf numFmtId="0" fontId="50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4" fillId="0" borderId="0"/>
    <xf numFmtId="0" fontId="4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5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90" fontId="152" fillId="0" borderId="0" applyFont="0" applyFill="0" applyBorder="0" applyAlignment="0" applyProtection="0"/>
    <xf numFmtId="0" fontId="157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0" fillId="0" borderId="0" applyNumberForma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42" fillId="15" borderId="0" applyNumberFormat="0" applyBorder="0" applyAlignment="0" applyProtection="0">
      <alignment vertical="center"/>
    </xf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43" fontId="92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5" fillId="59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5" fillId="59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249" fontId="153" fillId="0" borderId="0" applyFont="0" applyFill="0" applyBorder="0" applyAlignment="0" applyProtection="0"/>
    <xf numFmtId="0" fontId="50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219" fontId="0" fillId="0" borderId="0" applyFont="0" applyFill="0" applyBorder="0" applyAlignment="0" applyProtection="0"/>
    <xf numFmtId="0" fontId="50" fillId="15" borderId="0" applyNumberFormat="0" applyBorder="0" applyAlignment="0" applyProtection="0">
      <alignment vertical="center"/>
    </xf>
    <xf numFmtId="219" fontId="0" fillId="0" borderId="0" applyFont="0" applyFill="0" applyBorder="0" applyAlignment="0" applyProtection="0"/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0" fillId="0" borderId="5" applyNumberFormat="0" applyFill="0" applyProtection="0">
      <alignment horizontal="left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63" fillId="29" borderId="22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58" fillId="6" borderId="0" applyNumberFormat="0" applyBorder="0" applyAlignment="0" applyProtection="0">
      <alignment vertical="center"/>
    </xf>
    <xf numFmtId="0" fontId="159" fillId="6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59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42" fillId="14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220" fontId="106" fillId="0" borderId="0" applyFont="0" applyFill="0" applyBorder="0" applyAlignment="0" applyProtection="0"/>
    <xf numFmtId="0" fontId="63" fillId="29" borderId="22" applyNumberFormat="0" applyAlignment="0" applyProtection="0">
      <alignment vertical="center"/>
    </xf>
    <xf numFmtId="0" fontId="63" fillId="29" borderId="22" applyNumberFormat="0" applyAlignment="0" applyProtection="0">
      <alignment vertical="center"/>
    </xf>
    <xf numFmtId="0" fontId="63" fillId="29" borderId="22" applyNumberFormat="0" applyAlignment="0" applyProtection="0">
      <alignment vertical="center"/>
    </xf>
    <xf numFmtId="0" fontId="63" fillId="29" borderId="22" applyNumberFormat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13" applyNumberFormat="0" applyFill="0" applyProtection="0">
      <alignment horizontal="left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250" fontId="40" fillId="0" borderId="0" applyFont="0" applyFill="0" applyBorder="0" applyAlignment="0" applyProtection="0"/>
    <xf numFmtId="251" fontId="40" fillId="0" borderId="0" applyFont="0" applyFill="0" applyBorder="0" applyAlignment="0" applyProtection="0"/>
    <xf numFmtId="247" fontId="34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219" fontId="0" fillId="0" borderId="0" applyFont="0" applyFill="0" applyBorder="0" applyAlignment="0" applyProtection="0"/>
    <xf numFmtId="216" fontId="0" fillId="0" borderId="0" applyFont="0" applyFill="0" applyBorder="0" applyAlignment="0" applyProtection="0">
      <alignment vertical="center"/>
    </xf>
    <xf numFmtId="219" fontId="0" fillId="0" borderId="0" applyFont="0" applyFill="0" applyBorder="0" applyAlignment="0" applyProtection="0"/>
    <xf numFmtId="216" fontId="0" fillId="0" borderId="0" applyFont="0" applyFill="0" applyBorder="0" applyAlignment="0" applyProtection="0">
      <alignment vertical="center"/>
    </xf>
    <xf numFmtId="219" fontId="0" fillId="0" borderId="0" applyFont="0" applyFill="0" applyBorder="0" applyAlignment="0" applyProtection="0"/>
    <xf numFmtId="219" fontId="0" fillId="0" borderId="0" applyFont="0" applyFill="0" applyBorder="0" applyAlignment="0" applyProtection="0"/>
    <xf numFmtId="219" fontId="0" fillId="0" borderId="0" applyFont="0" applyFill="0" applyBorder="0" applyAlignment="0" applyProtection="0"/>
    <xf numFmtId="219" fontId="0" fillId="0" borderId="0" applyFont="0" applyFill="0" applyBorder="0" applyAlignment="0" applyProtection="0"/>
    <xf numFmtId="219" fontId="0" fillId="0" borderId="0" applyFont="0" applyFill="0" applyBorder="0" applyAlignment="0" applyProtection="0"/>
    <xf numFmtId="219" fontId="0" fillId="0" borderId="0" applyFont="0" applyFill="0" applyBorder="0" applyAlignment="0" applyProtection="0"/>
    <xf numFmtId="219" fontId="0" fillId="0" borderId="0" applyFont="0" applyFill="0" applyBorder="0" applyAlignment="0" applyProtection="0"/>
    <xf numFmtId="219" fontId="0" fillId="0" borderId="0" applyFont="0" applyFill="0" applyBorder="0" applyAlignment="0" applyProtection="0"/>
    <xf numFmtId="21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206" fontId="0" fillId="0" borderId="0" applyFont="0" applyFill="0" applyBorder="0" applyAlignment="0" applyProtection="0"/>
    <xf numFmtId="206" fontId="0" fillId="0" borderId="0" applyFont="0" applyFill="0" applyBorder="0" applyAlignment="0" applyProtection="0"/>
    <xf numFmtId="206" fontId="0" fillId="0" borderId="0" applyFont="0" applyFill="0" applyBorder="0" applyAlignment="0" applyProtection="0"/>
    <xf numFmtId="206" fontId="0" fillId="0" borderId="0" applyFont="0" applyFill="0" applyBorder="0" applyAlignment="0" applyProtection="0"/>
    <xf numFmtId="206" fontId="0" fillId="0" borderId="0" applyFont="0" applyFill="0" applyBorder="0" applyAlignment="0" applyProtection="0"/>
    <xf numFmtId="206" fontId="0" fillId="0" borderId="0" applyFont="0" applyFill="0" applyBorder="0" applyAlignment="0" applyProtection="0"/>
    <xf numFmtId="206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218" fontId="34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218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92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29" fillId="0" borderId="0"/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59" borderId="0" applyNumberFormat="0" applyBorder="0" applyAlignment="0" applyProtection="0">
      <alignment vertical="center"/>
    </xf>
    <xf numFmtId="0" fontId="45" fillId="59" borderId="0" applyNumberFormat="0" applyBorder="0" applyAlignment="0" applyProtection="0">
      <alignment vertical="center"/>
    </xf>
    <xf numFmtId="0" fontId="45" fillId="59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89" fillId="34" borderId="0" applyNumberFormat="0" applyBorder="0" applyAlignment="0" applyProtection="0">
      <alignment vertical="center"/>
    </xf>
    <xf numFmtId="0" fontId="89" fillId="34" borderId="0" applyNumberFormat="0" applyBorder="0" applyAlignment="0" applyProtection="0">
      <alignment vertical="center"/>
    </xf>
    <xf numFmtId="0" fontId="89" fillId="34" borderId="0" applyNumberFormat="0" applyBorder="0" applyAlignment="0" applyProtection="0">
      <alignment vertical="center"/>
    </xf>
    <xf numFmtId="0" fontId="89" fillId="34" borderId="0" applyNumberFormat="0" applyBorder="0" applyAlignment="0" applyProtection="0">
      <alignment vertical="center"/>
    </xf>
    <xf numFmtId="0" fontId="89" fillId="34" borderId="0" applyNumberFormat="0" applyBorder="0" applyAlignment="0" applyProtection="0">
      <alignment vertical="center"/>
    </xf>
    <xf numFmtId="0" fontId="89" fillId="34" borderId="0" applyNumberFormat="0" applyBorder="0" applyAlignment="0" applyProtection="0">
      <alignment vertical="center"/>
    </xf>
    <xf numFmtId="0" fontId="84" fillId="30" borderId="23" applyNumberFormat="0" applyAlignment="0" applyProtection="0">
      <alignment vertical="center"/>
    </xf>
    <xf numFmtId="0" fontId="84" fillId="30" borderId="23" applyNumberFormat="0" applyAlignment="0" applyProtection="0">
      <alignment vertical="center"/>
    </xf>
    <xf numFmtId="0" fontId="84" fillId="30" borderId="23" applyNumberFormat="0" applyAlignment="0" applyProtection="0">
      <alignment vertical="center"/>
    </xf>
    <xf numFmtId="0" fontId="84" fillId="30" borderId="23" applyNumberFormat="0" applyAlignment="0" applyProtection="0">
      <alignment vertical="center"/>
    </xf>
    <xf numFmtId="0" fontId="84" fillId="30" borderId="23" applyNumberFormat="0" applyAlignment="0" applyProtection="0">
      <alignment vertical="center"/>
    </xf>
    <xf numFmtId="0" fontId="84" fillId="30" borderId="23" applyNumberFormat="0" applyAlignment="0" applyProtection="0">
      <alignment vertical="center"/>
    </xf>
    <xf numFmtId="0" fontId="57" fillId="0" borderId="0"/>
    <xf numFmtId="237" fontId="106" fillId="0" borderId="0"/>
    <xf numFmtId="0" fontId="140" fillId="0" borderId="0"/>
    <xf numFmtId="40" fontId="134" fillId="0" borderId="0" applyFont="0" applyFill="0" applyBorder="0" applyAlignment="0" applyProtection="0"/>
    <xf numFmtId="38" fontId="134" fillId="0" borderId="0" applyFont="0" applyFill="0" applyBorder="0" applyAlignment="0" applyProtection="0"/>
    <xf numFmtId="205" fontId="40" fillId="0" borderId="1"/>
    <xf numFmtId="205" fontId="40" fillId="0" borderId="1"/>
    <xf numFmtId="38" fontId="58" fillId="0" borderId="0" applyFont="0" applyFill="0" applyBorder="0" applyAlignment="0" applyProtection="0"/>
    <xf numFmtId="4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137" fillId="0" borderId="0"/>
  </cellStyleXfs>
  <cellXfs count="1116">
    <xf numFmtId="0" fontId="0" fillId="0" borderId="0" xfId="0"/>
    <xf numFmtId="252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253" fontId="5" fillId="0" borderId="0" xfId="0" applyNumberFormat="1" applyFont="1" applyAlignment="1">
      <alignment vertical="center" wrapText="1"/>
    </xf>
    <xf numFmtId="0" fontId="5" fillId="0" borderId="0" xfId="0" applyFont="1"/>
    <xf numFmtId="0" fontId="2" fillId="0" borderId="0" xfId="0" applyFont="1"/>
    <xf numFmtId="252" fontId="6" fillId="0" borderId="0" xfId="0" applyNumberFormat="1" applyFont="1" applyAlignment="1">
      <alignment horizontal="center" vertical="center"/>
    </xf>
    <xf numFmtId="252" fontId="4" fillId="0" borderId="0" xfId="0" applyNumberFormat="1" applyFont="1" applyAlignment="1">
      <alignment horizontal="right" vertical="center"/>
    </xf>
    <xf numFmtId="252" fontId="5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4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5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255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5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24" applyNumberFormat="1" applyFont="1" applyBorder="1" applyAlignment="1">
      <alignment vertical="center" wrapText="1"/>
    </xf>
    <xf numFmtId="0" fontId="4" fillId="0" borderId="0" xfId="0" applyFont="1" applyFill="1"/>
    <xf numFmtId="25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4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255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252" fontId="6" fillId="0" borderId="0" xfId="0" applyNumberFormat="1" applyFont="1" applyAlignment="1">
      <alignment horizontal="left" vertical="center"/>
    </xf>
    <xf numFmtId="43" fontId="3" fillId="0" borderId="2" xfId="0" applyNumberFormat="1" applyFont="1" applyBorder="1" applyAlignment="1">
      <alignment vertical="center"/>
    </xf>
    <xf numFmtId="43" fontId="2" fillId="0" borderId="0" xfId="24" applyNumberFormat="1" applyFont="1"/>
    <xf numFmtId="252" fontId="6" fillId="0" borderId="0" xfId="24" applyNumberFormat="1" applyFont="1" applyAlignment="1">
      <alignment horizontal="left" vertical="center"/>
    </xf>
    <xf numFmtId="252" fontId="5" fillId="0" borderId="0" xfId="24" applyNumberFormat="1" applyFont="1" applyAlignment="1">
      <alignment vertical="center"/>
    </xf>
    <xf numFmtId="43" fontId="2" fillId="0" borderId="0" xfId="24" applyNumberFormat="1" applyFont="1" applyAlignment="1">
      <alignment vertical="center"/>
    </xf>
    <xf numFmtId="43" fontId="3" fillId="0" borderId="0" xfId="24" applyNumberFormat="1" applyFont="1" applyAlignment="1">
      <alignment horizontal="center" vertical="center"/>
    </xf>
    <xf numFmtId="43" fontId="3" fillId="0" borderId="0" xfId="24" applyNumberFormat="1" applyFont="1" applyAlignment="1">
      <alignment vertical="center"/>
    </xf>
    <xf numFmtId="43" fontId="3" fillId="0" borderId="1" xfId="24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3" fontId="5" fillId="0" borderId="1" xfId="24" applyNumberFormat="1" applyFont="1" applyBorder="1" applyAlignment="1">
      <alignment vertical="center"/>
    </xf>
    <xf numFmtId="255" fontId="5" fillId="0" borderId="1" xfId="24" applyNumberFormat="1" applyFont="1" applyBorder="1" applyAlignment="1">
      <alignment vertical="center" wrapText="1"/>
    </xf>
    <xf numFmtId="43" fontId="5" fillId="0" borderId="0" xfId="24" applyNumberFormat="1" applyFont="1" applyAlignment="1">
      <alignment vertical="center" wrapText="1"/>
    </xf>
    <xf numFmtId="43" fontId="4" fillId="0" borderId="0" xfId="24" applyNumberFormat="1" applyFont="1" applyAlignment="1">
      <alignment horizontal="right" vertical="center" wrapText="1"/>
    </xf>
    <xf numFmtId="43" fontId="5" fillId="0" borderId="0" xfId="24" applyNumberFormat="1" applyFont="1"/>
    <xf numFmtId="0" fontId="0" fillId="0" borderId="0" xfId="0" applyFont="1"/>
    <xf numFmtId="252" fontId="1" fillId="0" borderId="0" xfId="24" applyNumberFormat="1" applyFont="1" applyAlignment="1">
      <alignment vertical="center"/>
    </xf>
    <xf numFmtId="43" fontId="3" fillId="0" borderId="2" xfId="24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43" fontId="3" fillId="0" borderId="3" xfId="24" applyNumberFormat="1" applyFont="1" applyBorder="1" applyAlignment="1">
      <alignment horizontal="center" vertical="center" wrapText="1"/>
    </xf>
    <xf numFmtId="0" fontId="5" fillId="0" borderId="1" xfId="0" applyFont="1" applyBorder="1" applyAlignment="1"/>
    <xf numFmtId="255" fontId="5" fillId="0" borderId="1" xfId="0" applyNumberFormat="1" applyFont="1" applyBorder="1"/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43" fontId="5" fillId="0" borderId="5" xfId="24" applyNumberFormat="1" applyFont="1" applyBorder="1" applyAlignment="1">
      <alignment vertical="center" wrapText="1"/>
    </xf>
    <xf numFmtId="43" fontId="5" fillId="0" borderId="1" xfId="24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257" fontId="5" fillId="0" borderId="1" xfId="0" applyNumberFormat="1" applyFont="1" applyBorder="1" applyAlignment="1">
      <alignment vertical="center"/>
    </xf>
    <xf numFmtId="255" fontId="4" fillId="0" borderId="0" xfId="24" applyNumberFormat="1" applyFont="1" applyAlignment="1">
      <alignment horizontal="right" vertical="center" wrapText="1"/>
    </xf>
    <xf numFmtId="255" fontId="5" fillId="0" borderId="0" xfId="24" applyNumberFormat="1" applyFont="1" applyAlignment="1">
      <alignment vertical="center" wrapText="1"/>
    </xf>
    <xf numFmtId="253" fontId="4" fillId="0" borderId="0" xfId="0" applyNumberFormat="1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55" fontId="4" fillId="0" borderId="1" xfId="0" applyNumberFormat="1" applyFont="1" applyBorder="1" applyAlignment="1">
      <alignment vertical="center" wrapText="1"/>
    </xf>
    <xf numFmtId="253" fontId="4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43" fontId="4" fillId="0" borderId="1" xfId="24" applyNumberFormat="1" applyFont="1" applyBorder="1" applyAlignment="1" applyProtection="1">
      <alignment vertical="center"/>
    </xf>
    <xf numFmtId="0" fontId="6" fillId="0" borderId="0" xfId="0" applyFont="1" applyAlignment="1">
      <alignment horizontal="center"/>
    </xf>
    <xf numFmtId="252" fontId="5" fillId="0" borderId="0" xfId="143" applyNumberFormat="1" applyFont="1" applyAlignment="1">
      <alignment horizontal="center" vertical="center"/>
    </xf>
    <xf numFmtId="0" fontId="5" fillId="0" borderId="0" xfId="143" applyFont="1" applyAlignment="1">
      <alignment horizontal="center" vertical="center"/>
    </xf>
    <xf numFmtId="0" fontId="4" fillId="0" borderId="1" xfId="143" applyFont="1" applyBorder="1" applyAlignment="1">
      <alignment horizontal="center" vertical="center"/>
    </xf>
    <xf numFmtId="0" fontId="4" fillId="0" borderId="1" xfId="143" applyFont="1" applyFill="1" applyBorder="1" applyAlignment="1">
      <alignment horizontal="center" vertical="center"/>
    </xf>
    <xf numFmtId="0" fontId="4" fillId="0" borderId="1" xfId="143" applyFont="1" applyBorder="1" applyAlignment="1">
      <alignment horizontal="center" vertical="center" wrapText="1"/>
    </xf>
    <xf numFmtId="0" fontId="5" fillId="0" borderId="1" xfId="119" applyFont="1" applyBorder="1" applyAlignment="1">
      <alignment horizontal="left" vertical="center" wrapText="1"/>
    </xf>
    <xf numFmtId="258" fontId="5" fillId="0" borderId="1" xfId="143" applyNumberFormat="1" applyFont="1" applyBorder="1" applyAlignment="1">
      <alignment horizontal="center"/>
    </xf>
    <xf numFmtId="43" fontId="5" fillId="0" borderId="1" xfId="1026" applyNumberFormat="1" applyFont="1" applyFill="1" applyBorder="1" applyAlignment="1">
      <alignment horizontal="right" vertical="center"/>
    </xf>
    <xf numFmtId="0" fontId="5" fillId="0" borderId="1" xfId="143" applyFont="1" applyBorder="1" applyAlignment="1">
      <alignment horizontal="center" vertical="center"/>
    </xf>
    <xf numFmtId="0" fontId="5" fillId="0" borderId="1" xfId="143" applyFont="1" applyBorder="1" applyAlignment="1">
      <alignment vertical="center"/>
    </xf>
    <xf numFmtId="0" fontId="5" fillId="0" borderId="1" xfId="143" applyFont="1" applyBorder="1"/>
    <xf numFmtId="43" fontId="5" fillId="0" borderId="1" xfId="1026" applyNumberFormat="1" applyFont="1" applyBorder="1" applyAlignment="1">
      <alignment horizontal="right" vertical="center"/>
    </xf>
    <xf numFmtId="14" fontId="5" fillId="0" borderId="1" xfId="143" applyNumberFormat="1" applyFont="1" applyBorder="1" applyAlignment="1">
      <alignment horizontal="center" vertical="center"/>
    </xf>
    <xf numFmtId="43" fontId="5" fillId="0" borderId="1" xfId="143" applyNumberFormat="1" applyFont="1" applyBorder="1" applyAlignment="1">
      <alignment horizontal="right" vertical="center"/>
    </xf>
    <xf numFmtId="0" fontId="5" fillId="0" borderId="0" xfId="143" applyFont="1" applyAlignment="1">
      <alignment vertical="center"/>
    </xf>
    <xf numFmtId="43" fontId="5" fillId="0" borderId="1" xfId="24" applyNumberFormat="1" applyFont="1" applyBorder="1" applyAlignment="1" applyProtection="1">
      <alignment vertical="center"/>
    </xf>
    <xf numFmtId="43" fontId="8" fillId="0" borderId="0" xfId="0" applyNumberFormat="1" applyFont="1"/>
    <xf numFmtId="31" fontId="5" fillId="0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43" fontId="5" fillId="0" borderId="1" xfId="24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vertical="center" wrapText="1"/>
    </xf>
    <xf numFmtId="43" fontId="8" fillId="0" borderId="0" xfId="24" applyNumberFormat="1" applyFont="1"/>
    <xf numFmtId="0" fontId="5" fillId="0" borderId="1" xfId="0" applyFont="1" applyBorder="1" applyAlignment="1">
      <alignment horizontal="right" wrapText="1"/>
    </xf>
    <xf numFmtId="43" fontId="4" fillId="0" borderId="0" xfId="24" applyNumberFormat="1" applyFont="1" applyBorder="1" applyAlignment="1">
      <alignment horizontal="right" vertical="center" wrapText="1"/>
    </xf>
    <xf numFmtId="43" fontId="3" fillId="0" borderId="0" xfId="24" applyNumberFormat="1" applyFont="1" applyAlignment="1">
      <alignment horizontal="right" vertical="center"/>
    </xf>
    <xf numFmtId="0" fontId="5" fillId="0" borderId="4" xfId="0" applyFont="1" applyBorder="1" applyAlignment="1">
      <alignment vertical="center"/>
    </xf>
    <xf numFmtId="43" fontId="5" fillId="0" borderId="1" xfId="0" applyNumberFormat="1" applyFont="1" applyBorder="1" applyAlignment="1">
      <alignment vertical="center" wrapText="1"/>
    </xf>
    <xf numFmtId="43" fontId="4" fillId="0" borderId="1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253" fontId="4" fillId="0" borderId="8" xfId="0" applyNumberFormat="1" applyFont="1" applyBorder="1" applyAlignment="1">
      <alignment horizontal="right" vertical="center" wrapText="1"/>
    </xf>
    <xf numFmtId="255" fontId="2" fillId="0" borderId="0" xfId="24" applyNumberFormat="1" applyFont="1"/>
    <xf numFmtId="255" fontId="6" fillId="0" borderId="0" xfId="24" applyNumberFormat="1" applyFont="1" applyAlignment="1">
      <alignment horizontal="center" vertical="center"/>
    </xf>
    <xf numFmtId="255" fontId="2" fillId="0" borderId="0" xfId="24" applyNumberFormat="1" applyFont="1" applyAlignment="1">
      <alignment vertical="center"/>
    </xf>
    <xf numFmtId="255" fontId="3" fillId="0" borderId="0" xfId="24" applyNumberFormat="1" applyFont="1" applyAlignment="1">
      <alignment horizontal="left" vertical="center"/>
    </xf>
    <xf numFmtId="255" fontId="3" fillId="0" borderId="0" xfId="24" applyNumberFormat="1" applyFont="1" applyAlignment="1">
      <alignment vertical="center"/>
    </xf>
    <xf numFmtId="255" fontId="3" fillId="0" borderId="1" xfId="24" applyNumberFormat="1" applyFont="1" applyBorder="1" applyAlignment="1">
      <alignment horizontal="center" vertical="center" wrapText="1"/>
    </xf>
    <xf numFmtId="255" fontId="4" fillId="0" borderId="1" xfId="24" applyNumberFormat="1" applyFont="1" applyBorder="1" applyAlignment="1">
      <alignment horizontal="center" vertical="center" wrapText="1"/>
    </xf>
    <xf numFmtId="255" fontId="4" fillId="0" borderId="0" xfId="24" applyNumberFormat="1" applyFont="1" applyAlignment="1">
      <alignment vertical="center" wrapText="1"/>
    </xf>
    <xf numFmtId="255" fontId="5" fillId="0" borderId="0" xfId="24" applyNumberFormat="1" applyFont="1"/>
    <xf numFmtId="255" fontId="1" fillId="0" borderId="0" xfId="24" applyNumberFormat="1" applyFont="1" applyAlignment="1">
      <alignment vertical="center"/>
    </xf>
    <xf numFmtId="255" fontId="5" fillId="0" borderId="0" xfId="24" applyNumberFormat="1" applyFont="1" applyAlignment="1">
      <alignment vertical="center"/>
    </xf>
    <xf numFmtId="255" fontId="3" fillId="0" borderId="0" xfId="24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31" fontId="5" fillId="0" borderId="1" xfId="0" applyNumberFormat="1" applyFont="1" applyFill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259" fontId="5" fillId="0" borderId="1" xfId="0" applyNumberFormat="1" applyFont="1" applyFill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43" fontId="4" fillId="0" borderId="1" xfId="24" applyNumberFormat="1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252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3" fontId="3" fillId="0" borderId="2" xfId="2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143" applyFont="1" applyAlignment="1">
      <alignment vertical="center"/>
    </xf>
    <xf numFmtId="0" fontId="3" fillId="0" borderId="0" xfId="143" applyFont="1" applyAlignment="1">
      <alignment horizontal="right" vertical="center"/>
    </xf>
    <xf numFmtId="0" fontId="4" fillId="0" borderId="1" xfId="143" applyFont="1" applyBorder="1" applyAlignment="1">
      <alignment horizontal="left" vertical="center"/>
    </xf>
    <xf numFmtId="14" fontId="4" fillId="0" borderId="1" xfId="143" applyNumberFormat="1" applyFont="1" applyBorder="1" applyAlignment="1">
      <alignment horizontal="center" vertical="center"/>
    </xf>
    <xf numFmtId="43" fontId="4" fillId="0" borderId="1" xfId="143" applyNumberFormat="1" applyFont="1" applyBorder="1" applyAlignment="1">
      <alignment horizontal="right" vertical="center"/>
    </xf>
    <xf numFmtId="43" fontId="4" fillId="0" borderId="1" xfId="143" applyNumberFormat="1" applyFont="1" applyBorder="1" applyAlignment="1">
      <alignment vertical="center"/>
    </xf>
    <xf numFmtId="0" fontId="4" fillId="0" borderId="1" xfId="1131" applyFont="1" applyFill="1" applyBorder="1" applyAlignment="1">
      <alignment vertical="center"/>
    </xf>
    <xf numFmtId="260" fontId="5" fillId="0" borderId="1" xfId="1131" applyNumberFormat="1" applyFont="1" applyFill="1" applyBorder="1" applyAlignment="1" applyProtection="1">
      <alignment horizontal="left" vertical="center"/>
      <protection locked="0"/>
    </xf>
    <xf numFmtId="14" fontId="5" fillId="0" borderId="1" xfId="1131" applyNumberFormat="1" applyFont="1" applyFill="1" applyBorder="1" applyAlignment="1">
      <alignment horizontal="center" vertical="center"/>
    </xf>
    <xf numFmtId="43" fontId="5" fillId="0" borderId="1" xfId="1131" applyNumberFormat="1" applyFont="1" applyFill="1" applyBorder="1" applyAlignment="1">
      <alignment horizontal="center" vertical="center"/>
    </xf>
    <xf numFmtId="0" fontId="5" fillId="0" borderId="1" xfId="1131" applyFont="1" applyFill="1" applyBorder="1" applyAlignment="1">
      <alignment vertical="center"/>
    </xf>
    <xf numFmtId="0" fontId="5" fillId="0" borderId="1" xfId="1131" applyFont="1" applyFill="1" applyBorder="1" applyAlignment="1">
      <alignment horizontal="center" vertical="center"/>
    </xf>
    <xf numFmtId="0" fontId="5" fillId="0" borderId="1" xfId="143" applyFont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/>
    <xf numFmtId="252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/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43" fontId="2" fillId="0" borderId="0" xfId="24" applyNumberFormat="1" applyFont="1" applyFill="1"/>
    <xf numFmtId="252" fontId="6" fillId="0" borderId="0" xfId="0" applyNumberFormat="1" applyFont="1" applyFill="1" applyAlignment="1">
      <alignment horizontal="center" vertical="center"/>
    </xf>
    <xf numFmtId="252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3" fontId="2" fillId="0" borderId="0" xfId="24" applyNumberFormat="1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43" fontId="8" fillId="0" borderId="0" xfId="24" applyNumberFormat="1" applyFont="1" applyFill="1"/>
    <xf numFmtId="0" fontId="3" fillId="0" borderId="3" xfId="0" applyFont="1" applyFill="1" applyBorder="1" applyAlignment="1">
      <alignment horizontal="center" vertical="center" wrapText="1"/>
    </xf>
    <xf numFmtId="43" fontId="3" fillId="0" borderId="3" xfId="24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shrinkToFit="1"/>
    </xf>
    <xf numFmtId="257" fontId="5" fillId="0" borderId="1" xfId="0" applyNumberFormat="1" applyFont="1" applyFill="1" applyBorder="1" applyAlignment="1">
      <alignment vertical="center" shrinkToFit="1"/>
    </xf>
    <xf numFmtId="0" fontId="5" fillId="0" borderId="1" xfId="0" applyFont="1" applyFill="1" applyBorder="1"/>
    <xf numFmtId="0" fontId="10" fillId="0" borderId="1" xfId="0" applyFont="1" applyFill="1" applyBorder="1" applyAlignment="1">
      <alignment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255" fontId="10" fillId="0" borderId="1" xfId="24" applyNumberFormat="1" applyFont="1" applyFill="1" applyBorder="1" applyAlignment="1">
      <alignment horizontal="right" vertical="center" shrinkToFit="1"/>
    </xf>
    <xf numFmtId="255" fontId="5" fillId="0" borderId="1" xfId="24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vertical="center" shrinkToFit="1"/>
    </xf>
    <xf numFmtId="43" fontId="9" fillId="0" borderId="1" xfId="24" applyNumberFormat="1" applyFont="1" applyFill="1" applyBorder="1" applyAlignment="1">
      <alignment vertical="center" shrinkToFit="1"/>
    </xf>
    <xf numFmtId="43" fontId="4" fillId="0" borderId="1" xfId="24" applyNumberFormat="1" applyFont="1" applyFill="1" applyBorder="1" applyAlignment="1">
      <alignment vertical="center" shrinkToFit="1"/>
    </xf>
    <xf numFmtId="49" fontId="4" fillId="0" borderId="1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43" fontId="5" fillId="0" borderId="0" xfId="24" applyNumberFormat="1" applyFont="1" applyFill="1" applyAlignment="1">
      <alignment vertical="center" wrapText="1"/>
    </xf>
    <xf numFmtId="43" fontId="4" fillId="0" borderId="0" xfId="24" applyNumberFormat="1" applyFont="1" applyFill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43" fontId="5" fillId="0" borderId="0" xfId="24" applyNumberFormat="1" applyFont="1" applyFill="1"/>
    <xf numFmtId="252" fontId="1" fillId="0" borderId="0" xfId="0" applyNumberFormat="1" applyFont="1" applyFill="1" applyAlignment="1">
      <alignment horizontal="center" vertical="center"/>
    </xf>
    <xf numFmtId="252" fontId="6" fillId="0" borderId="0" xfId="0" applyNumberFormat="1" applyFont="1" applyFill="1" applyAlignment="1">
      <alignment horizontal="left" vertical="center"/>
    </xf>
    <xf numFmtId="252" fontId="1" fillId="0" borderId="0" xfId="24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252" fontId="5" fillId="0" borderId="0" xfId="24" applyNumberFormat="1" applyFont="1" applyFill="1" applyAlignment="1">
      <alignment vertical="center"/>
    </xf>
    <xf numFmtId="43" fontId="3" fillId="0" borderId="2" xfId="24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143" applyFont="1" applyAlignment="1">
      <alignment horizontal="center" vertical="center"/>
    </xf>
    <xf numFmtId="0" fontId="8" fillId="0" borderId="0" xfId="143" applyFont="1" applyAlignment="1">
      <alignment vertical="center"/>
    </xf>
    <xf numFmtId="43" fontId="5" fillId="0" borderId="1" xfId="143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257" fontId="2" fillId="0" borderId="0" xfId="24" applyNumberFormat="1" applyFont="1" applyFill="1" applyAlignment="1">
      <alignment vertical="center"/>
    </xf>
    <xf numFmtId="257" fontId="1" fillId="0" borderId="0" xfId="24" applyNumberFormat="1" applyFont="1" applyFill="1" applyAlignment="1">
      <alignment vertical="center"/>
    </xf>
    <xf numFmtId="257" fontId="5" fillId="0" borderId="0" xfId="24" applyNumberFormat="1" applyFont="1" applyFill="1" applyAlignment="1">
      <alignment vertical="center"/>
    </xf>
    <xf numFmtId="257" fontId="3" fillId="0" borderId="0" xfId="24" applyNumberFormat="1" applyFont="1" applyFill="1" applyAlignment="1">
      <alignment horizontal="center" vertical="center"/>
    </xf>
    <xf numFmtId="257" fontId="8" fillId="0" borderId="0" xfId="24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57" fontId="3" fillId="0" borderId="1" xfId="24" applyNumberFormat="1" applyFont="1" applyFill="1" applyBorder="1" applyAlignment="1">
      <alignment horizontal="center" vertical="center" wrapText="1"/>
    </xf>
    <xf numFmtId="257" fontId="4" fillId="0" borderId="1" xfId="24" applyNumberFormat="1" applyFont="1" applyFill="1" applyBorder="1" applyAlignment="1">
      <alignment horizontal="center" vertical="center" wrapText="1"/>
    </xf>
    <xf numFmtId="0" fontId="10" fillId="0" borderId="1" xfId="1692" applyFont="1" applyFill="1" applyBorder="1" applyAlignment="1">
      <alignment horizontal="left" vertical="center" shrinkToFit="1"/>
    </xf>
    <xf numFmtId="261" fontId="5" fillId="0" borderId="1" xfId="0" applyNumberFormat="1" applyFont="1" applyFill="1" applyBorder="1" applyAlignment="1">
      <alignment horizontal="center" vertical="center" shrinkToFit="1"/>
    </xf>
    <xf numFmtId="43" fontId="5" fillId="0" borderId="1" xfId="24" applyNumberFormat="1" applyFont="1" applyFill="1" applyBorder="1" applyAlignment="1">
      <alignment vertical="center" shrinkToFit="1"/>
    </xf>
    <xf numFmtId="0" fontId="10" fillId="0" borderId="1" xfId="1692" applyFont="1" applyFill="1" applyBorder="1" applyAlignment="1">
      <alignment vertical="center" shrinkToFit="1"/>
    </xf>
    <xf numFmtId="0" fontId="10" fillId="0" borderId="1" xfId="1694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/>
    </xf>
    <xf numFmtId="257" fontId="4" fillId="0" borderId="0" xfId="24" applyNumberFormat="1" applyFont="1" applyFill="1" applyAlignment="1">
      <alignment horizontal="right" vertical="center"/>
    </xf>
    <xf numFmtId="252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257" fontId="10" fillId="0" borderId="0" xfId="24" applyNumberFormat="1" applyFont="1" applyAlignment="1">
      <alignment vertical="center"/>
    </xf>
    <xf numFmtId="255" fontId="10" fillId="0" borderId="0" xfId="24" applyNumberFormat="1" applyFont="1" applyAlignment="1">
      <alignment vertical="center"/>
    </xf>
    <xf numFmtId="252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257" fontId="11" fillId="0" borderId="2" xfId="24" applyNumberFormat="1" applyFont="1" applyBorder="1" applyAlignment="1">
      <alignment horizontal="center" vertical="center"/>
    </xf>
    <xf numFmtId="257" fontId="11" fillId="0" borderId="2" xfId="24" applyNumberFormat="1" applyFont="1" applyBorder="1" applyAlignment="1">
      <alignment vertical="center"/>
    </xf>
    <xf numFmtId="255" fontId="12" fillId="0" borderId="0" xfId="24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257" fontId="11" fillId="0" borderId="1" xfId="24" applyNumberFormat="1" applyFont="1" applyBorder="1" applyAlignment="1">
      <alignment horizontal="center" vertical="center" wrapText="1"/>
    </xf>
    <xf numFmtId="255" fontId="9" fillId="0" borderId="1" xfId="24" applyNumberFormat="1" applyFont="1" applyBorder="1" applyAlignment="1">
      <alignment horizontal="center" vertical="center" wrapText="1"/>
    </xf>
    <xf numFmtId="0" fontId="10" fillId="0" borderId="1" xfId="1694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257" fontId="9" fillId="0" borderId="1" xfId="24" applyNumberFormat="1" applyFont="1" applyBorder="1" applyAlignment="1">
      <alignment horizontal="center" vertical="center" shrinkToFit="1"/>
    </xf>
    <xf numFmtId="255" fontId="10" fillId="0" borderId="1" xfId="0" applyNumberFormat="1" applyFont="1" applyFill="1" applyBorder="1" applyAlignment="1">
      <alignment vertical="center" wrapText="1"/>
    </xf>
    <xf numFmtId="257" fontId="9" fillId="0" borderId="1" xfId="24" applyNumberFormat="1" applyFont="1" applyFill="1" applyBorder="1" applyAlignment="1">
      <alignment horizontal="center" vertical="center" shrinkToFit="1"/>
    </xf>
    <xf numFmtId="43" fontId="10" fillId="0" borderId="1" xfId="24" applyNumberFormat="1" applyFont="1" applyFill="1" applyBorder="1" applyAlignment="1">
      <alignment vertical="center" shrinkToFit="1"/>
    </xf>
    <xf numFmtId="0" fontId="10" fillId="0" borderId="1" xfId="1694" applyFont="1" applyFill="1" applyBorder="1" applyAlignment="1">
      <alignment horizontal="center" vertical="center" shrinkToFit="1"/>
    </xf>
    <xf numFmtId="0" fontId="10" fillId="0" borderId="6" xfId="1694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vertical="center" shrinkToFit="1"/>
    </xf>
    <xf numFmtId="0" fontId="9" fillId="0" borderId="6" xfId="0" applyNumberFormat="1" applyFont="1" applyFill="1" applyBorder="1" applyAlignment="1" applyProtection="1">
      <alignment vertical="center" shrinkToFit="1"/>
      <protection locked="0"/>
    </xf>
    <xf numFmtId="0" fontId="9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0" applyNumberFormat="1" applyFont="1" applyFill="1" applyBorder="1" applyAlignment="1" applyProtection="1">
      <alignment horizontal="left" vertical="center" shrinkToFit="1"/>
      <protection locked="0"/>
    </xf>
    <xf numFmtId="43" fontId="9" fillId="0" borderId="1" xfId="24" applyNumberFormat="1" applyFont="1" applyFill="1" applyBorder="1" applyAlignment="1" applyProtection="1">
      <alignment vertical="center" shrinkToFit="1"/>
    </xf>
    <xf numFmtId="262" fontId="10" fillId="0" borderId="1" xfId="0" applyNumberFormat="1" applyFont="1" applyFill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255" fontId="9" fillId="0" borderId="0" xfId="24" applyNumberFormat="1" applyFont="1" applyAlignment="1">
      <alignment horizontal="right" vertical="center"/>
    </xf>
    <xf numFmtId="255" fontId="8" fillId="0" borderId="0" xfId="24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255" fontId="5" fillId="0" borderId="1" xfId="0" applyNumberFormat="1" applyFont="1" applyBorder="1" applyAlignment="1">
      <alignment horizontal="right" vertical="center"/>
    </xf>
    <xf numFmtId="262" fontId="5" fillId="0" borderId="1" xfId="0" applyNumberFormat="1" applyFont="1" applyBorder="1" applyAlignment="1" applyProtection="1">
      <alignment vertical="center"/>
    </xf>
    <xf numFmtId="262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263" fontId="5" fillId="0" borderId="1" xfId="0" applyNumberFormat="1" applyFont="1" applyBorder="1" applyAlignment="1" applyProtection="1">
      <alignment vertical="center"/>
      <protection locked="0"/>
    </xf>
    <xf numFmtId="262" fontId="5" fillId="0" borderId="1" xfId="0" applyNumberFormat="1" applyFont="1" applyBorder="1" applyAlignment="1" applyProtection="1">
      <alignment vertical="center"/>
      <protection locked="0"/>
    </xf>
    <xf numFmtId="255" fontId="5" fillId="0" borderId="1" xfId="24" applyNumberFormat="1" applyFont="1" applyBorder="1" applyAlignment="1">
      <alignment horizontal="right" vertical="center" wrapText="1"/>
    </xf>
    <xf numFmtId="43" fontId="4" fillId="0" borderId="1" xfId="24" applyNumberFormat="1" applyFont="1" applyBorder="1" applyAlignment="1">
      <alignment horizontal="right" vertical="center" wrapText="1"/>
    </xf>
    <xf numFmtId="262" fontId="4" fillId="0" borderId="1" xfId="0" applyNumberFormat="1" applyFont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252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3" fontId="3" fillId="0" borderId="0" xfId="0" applyNumberFormat="1" applyFont="1" applyAlignment="1">
      <alignment vertical="center"/>
    </xf>
    <xf numFmtId="0" fontId="8" fillId="0" borderId="0" xfId="0" applyFont="1" applyFill="1" applyAlignment="1">
      <alignment vertical="center"/>
    </xf>
    <xf numFmtId="255" fontId="8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255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264" fontId="13" fillId="0" borderId="1" xfId="0" applyNumberFormat="1" applyFont="1" applyFill="1" applyBorder="1" applyAlignment="1">
      <alignment horizontal="left" vertical="center"/>
    </xf>
    <xf numFmtId="264" fontId="13" fillId="0" borderId="6" xfId="0" applyNumberFormat="1" applyFont="1" applyFill="1" applyBorder="1" applyAlignment="1">
      <alignment horizontal="left" vertical="center"/>
    </xf>
    <xf numFmtId="265" fontId="13" fillId="0" borderId="6" xfId="0" applyNumberFormat="1" applyFont="1" applyFill="1" applyBorder="1" applyAlignment="1">
      <alignment horizontal="center" vertical="center"/>
    </xf>
    <xf numFmtId="255" fontId="14" fillId="0" borderId="1" xfId="24" applyNumberFormat="1" applyFont="1" applyFill="1" applyBorder="1" applyAlignment="1">
      <alignment horizontal="right" vertical="center"/>
    </xf>
    <xf numFmtId="255" fontId="14" fillId="0" borderId="1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255" fontId="13" fillId="0" borderId="1" xfId="24" applyNumberFormat="1" applyFont="1" applyFill="1" applyBorder="1" applyAlignment="1">
      <alignment horizontal="right" vertical="center"/>
    </xf>
    <xf numFmtId="255" fontId="13" fillId="0" borderId="1" xfId="0" applyNumberFormat="1" applyFont="1" applyFill="1" applyBorder="1" applyAlignment="1">
      <alignment horizontal="right" vertical="center"/>
    </xf>
    <xf numFmtId="254" fontId="13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49" fontId="5" fillId="0" borderId="1" xfId="0" applyNumberFormat="1" applyFont="1" applyFill="1" applyBorder="1" applyAlignment="1">
      <alignment vertical="center" shrinkToFit="1"/>
    </xf>
    <xf numFmtId="259" fontId="5" fillId="0" borderId="1" xfId="0" applyNumberFormat="1" applyFont="1" applyFill="1" applyBorder="1" applyAlignment="1">
      <alignment horizontal="right" vertical="center" shrinkToFit="1"/>
    </xf>
    <xf numFmtId="31" fontId="15" fillId="0" borderId="1" xfId="0" applyNumberFormat="1" applyFont="1" applyFill="1" applyBorder="1" applyAlignment="1">
      <alignment horizontal="right" vertical="center" wrapText="1"/>
    </xf>
    <xf numFmtId="43" fontId="5" fillId="0" borderId="1" xfId="24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253" fontId="16" fillId="0" borderId="0" xfId="0" applyNumberFormat="1" applyFont="1" applyAlignment="1">
      <alignment vertical="center"/>
    </xf>
    <xf numFmtId="253" fontId="7" fillId="0" borderId="0" xfId="0" applyNumberFormat="1" applyFont="1" applyAlignment="1">
      <alignment vertical="center"/>
    </xf>
    <xf numFmtId="253" fontId="2" fillId="0" borderId="0" xfId="0" applyNumberFormat="1" applyFont="1" applyAlignment="1">
      <alignment vertical="center"/>
    </xf>
    <xf numFmtId="252" fontId="6" fillId="0" borderId="0" xfId="24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3" fontId="8" fillId="0" borderId="0" xfId="24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3" fontId="3" fillId="0" borderId="1" xfId="24" applyNumberFormat="1" applyFont="1" applyBorder="1" applyAlignment="1">
      <alignment horizontal="center" vertical="center"/>
    </xf>
    <xf numFmtId="253" fontId="5" fillId="0" borderId="1" xfId="0" applyNumberFormat="1" applyFont="1" applyBorder="1" applyAlignment="1">
      <alignment vertical="center"/>
    </xf>
    <xf numFmtId="253" fontId="5" fillId="0" borderId="0" xfId="0" applyNumberFormat="1" applyFont="1" applyAlignment="1">
      <alignment vertical="center"/>
    </xf>
    <xf numFmtId="43" fontId="16" fillId="0" borderId="1" xfId="24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253" fontId="4" fillId="0" borderId="1" xfId="0" applyNumberFormat="1" applyFont="1" applyBorder="1" applyAlignment="1">
      <alignment horizontal="center" vertical="center"/>
    </xf>
    <xf numFmtId="43" fontId="4" fillId="0" borderId="1" xfId="24" applyNumberFormat="1" applyFont="1" applyBorder="1" applyAlignment="1">
      <alignment vertical="center"/>
    </xf>
    <xf numFmtId="253" fontId="4" fillId="0" borderId="1" xfId="0" applyNumberFormat="1" applyFont="1" applyBorder="1" applyAlignment="1">
      <alignment vertical="center"/>
    </xf>
    <xf numFmtId="253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2" fillId="0" borderId="0" xfId="24" applyNumberFormat="1" applyFont="1" applyAlignment="1">
      <alignment vertical="center"/>
    </xf>
    <xf numFmtId="253" fontId="4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43" fontId="5" fillId="0" borderId="1" xfId="24" applyNumberFormat="1" applyFont="1" applyBorder="1"/>
    <xf numFmtId="43" fontId="5" fillId="0" borderId="1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3" fontId="5" fillId="0" borderId="5" xfId="24" applyNumberFormat="1" applyFont="1" applyBorder="1"/>
    <xf numFmtId="255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/>
    </xf>
    <xf numFmtId="43" fontId="5" fillId="0" borderId="5" xfId="24" applyNumberFormat="1" applyFont="1" applyBorder="1" applyAlignment="1">
      <alignment vertical="center"/>
    </xf>
    <xf numFmtId="43" fontId="5" fillId="0" borderId="5" xfId="24" applyNumberFormat="1" applyFont="1" applyBorder="1" applyAlignment="1" applyProtection="1">
      <alignment vertical="center"/>
    </xf>
    <xf numFmtId="255" fontId="4" fillId="0" borderId="1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vertical="center" wrapText="1"/>
    </xf>
    <xf numFmtId="43" fontId="3" fillId="0" borderId="2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5" xfId="0" applyNumberFormat="1" applyFont="1" applyBorder="1"/>
    <xf numFmtId="49" fontId="5" fillId="0" borderId="5" xfId="0" applyNumberFormat="1" applyFont="1" applyBorder="1" applyAlignment="1">
      <alignment vertical="center"/>
    </xf>
    <xf numFmtId="43" fontId="4" fillId="0" borderId="1" xfId="24" applyNumberFormat="1" applyFont="1" applyBorder="1" applyAlignment="1" applyProtection="1">
      <alignment horizontal="right" vertical="center"/>
    </xf>
    <xf numFmtId="0" fontId="6" fillId="0" borderId="0" xfId="0" applyFont="1" applyAlignment="1">
      <alignment horizontal="left" vertical="center"/>
    </xf>
    <xf numFmtId="253" fontId="5" fillId="0" borderId="0" xfId="0" applyNumberFormat="1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43" fontId="13" fillId="0" borderId="5" xfId="24" applyNumberFormat="1" applyFont="1" applyBorder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43" fontId="3" fillId="0" borderId="0" xfId="0" applyNumberFormat="1" applyFont="1" applyFill="1" applyAlignment="1">
      <alignment vertical="center"/>
    </xf>
    <xf numFmtId="43" fontId="3" fillId="0" borderId="0" xfId="0" applyNumberFormat="1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horizontal="center" vertical="center" shrinkToFit="1"/>
    </xf>
    <xf numFmtId="43" fontId="5" fillId="0" borderId="1" xfId="24" applyNumberFormat="1" applyFont="1" applyFill="1" applyBorder="1" applyAlignment="1">
      <alignment horizontal="right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3" fontId="13" fillId="0" borderId="1" xfId="24" applyNumberFormat="1" applyFont="1" applyFill="1" applyBorder="1" applyAlignment="1">
      <alignment horizontal="right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255" fontId="5" fillId="0" borderId="1" xfId="24" applyNumberFormat="1" applyFont="1" applyFill="1" applyBorder="1" applyAlignment="1" applyProtection="1">
      <alignment horizontal="right" vertical="center" shrinkToFit="1"/>
    </xf>
    <xf numFmtId="43" fontId="4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43" fontId="13" fillId="0" borderId="1" xfId="24" applyNumberFormat="1" applyFont="1" applyFill="1" applyBorder="1" applyAlignment="1">
      <alignment vertical="center" shrinkToFit="1"/>
    </xf>
    <xf numFmtId="43" fontId="13" fillId="0" borderId="1" xfId="24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shrinkToFit="1"/>
    </xf>
    <xf numFmtId="43" fontId="5" fillId="0" borderId="1" xfId="0" applyNumberFormat="1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255" fontId="5" fillId="0" borderId="1" xfId="0" applyNumberFormat="1" applyFont="1" applyFill="1" applyBorder="1" applyAlignment="1">
      <alignment horizontal="right" vertical="center" shrinkToFit="1"/>
    </xf>
    <xf numFmtId="43" fontId="13" fillId="0" borderId="1" xfId="24" applyNumberFormat="1" applyFont="1" applyFill="1" applyBorder="1" applyAlignment="1" applyProtection="1">
      <alignment vertical="center" shrinkToFit="1"/>
    </xf>
    <xf numFmtId="253" fontId="4" fillId="0" borderId="0" xfId="0" applyNumberFormat="1" applyFont="1" applyFill="1" applyAlignment="1">
      <alignment horizontal="right" vertical="center" wrapText="1"/>
    </xf>
    <xf numFmtId="43" fontId="5" fillId="0" borderId="0" xfId="0" applyNumberFormat="1" applyFont="1" applyFill="1" applyAlignment="1">
      <alignment vertical="center" wrapText="1"/>
    </xf>
    <xf numFmtId="253" fontId="5" fillId="0" borderId="1" xfId="0" applyNumberFormat="1" applyFont="1" applyFill="1" applyBorder="1" applyAlignment="1">
      <alignment vertical="center" shrinkToFit="1"/>
    </xf>
    <xf numFmtId="43" fontId="5" fillId="0" borderId="1" xfId="0" applyNumberFormat="1" applyFont="1" applyFill="1" applyBorder="1" applyAlignment="1">
      <alignment horizontal="right" vertical="center" shrinkToFit="1"/>
    </xf>
    <xf numFmtId="43" fontId="4" fillId="0" borderId="1" xfId="24" applyNumberFormat="1" applyFont="1" applyFill="1" applyBorder="1" applyAlignment="1">
      <alignment horizontal="right" vertical="center" shrinkToFit="1"/>
    </xf>
    <xf numFmtId="0" fontId="4" fillId="0" borderId="0" xfId="0" applyFont="1" applyFill="1" applyAlignment="1">
      <alignment vertical="center"/>
    </xf>
    <xf numFmtId="49" fontId="5" fillId="0" borderId="8" xfId="0" applyNumberFormat="1" applyFont="1" applyBorder="1" applyAlignment="1">
      <alignment vertical="center" wrapText="1"/>
    </xf>
    <xf numFmtId="0" fontId="19" fillId="0" borderId="0" xfId="143" applyFont="1" applyAlignment="1">
      <alignment horizontal="center" vertical="center" wrapText="1"/>
    </xf>
    <xf numFmtId="252" fontId="8" fillId="0" borderId="0" xfId="143" applyNumberFormat="1" applyFont="1" applyAlignment="1">
      <alignment vertical="center"/>
    </xf>
    <xf numFmtId="0" fontId="4" fillId="0" borderId="3" xfId="143" applyFont="1" applyBorder="1" applyAlignment="1">
      <alignment horizontal="center" vertical="center"/>
    </xf>
    <xf numFmtId="0" fontId="4" fillId="0" borderId="3" xfId="143" applyFont="1" applyFill="1" applyBorder="1" applyAlignment="1">
      <alignment horizontal="center" vertical="center" wrapText="1"/>
    </xf>
    <xf numFmtId="0" fontId="4" fillId="0" borderId="3" xfId="1700" applyFont="1" applyFill="1" applyBorder="1" applyAlignment="1">
      <alignment horizontal="center" vertical="center" wrapText="1"/>
    </xf>
    <xf numFmtId="0" fontId="4" fillId="0" borderId="5" xfId="143" applyFont="1" applyBorder="1" applyAlignment="1">
      <alignment horizontal="center" vertical="center"/>
    </xf>
    <xf numFmtId="0" fontId="4" fillId="0" borderId="5" xfId="143" applyFont="1" applyFill="1" applyBorder="1" applyAlignment="1">
      <alignment horizontal="center" vertical="center" wrapText="1"/>
    </xf>
    <xf numFmtId="0" fontId="4" fillId="0" borderId="5" xfId="1700" applyFont="1" applyFill="1" applyBorder="1" applyAlignment="1">
      <alignment horizontal="center" vertical="center" wrapText="1"/>
    </xf>
    <xf numFmtId="0" fontId="5" fillId="0" borderId="1" xfId="1418" applyFont="1" applyBorder="1" applyAlignment="1">
      <alignment horizontal="left" vertical="center"/>
    </xf>
    <xf numFmtId="0" fontId="5" fillId="0" borderId="6" xfId="143" applyFont="1" applyBorder="1" applyAlignment="1">
      <alignment horizontal="center" vertical="center"/>
    </xf>
    <xf numFmtId="0" fontId="5" fillId="0" borderId="7" xfId="143" applyFont="1" applyBorder="1" applyAlignment="1">
      <alignment horizontal="center" vertical="center"/>
    </xf>
    <xf numFmtId="0" fontId="5" fillId="0" borderId="4" xfId="143" applyFont="1" applyBorder="1" applyAlignment="1">
      <alignment horizontal="center" vertical="center"/>
    </xf>
    <xf numFmtId="49" fontId="5" fillId="0" borderId="0" xfId="143" applyNumberFormat="1" applyFont="1" applyAlignment="1">
      <alignment vertical="center"/>
    </xf>
    <xf numFmtId="43" fontId="3" fillId="0" borderId="0" xfId="0" applyNumberFormat="1" applyFont="1" applyAlignment="1">
      <alignment horizontal="left" vertical="center"/>
    </xf>
    <xf numFmtId="253" fontId="4" fillId="0" borderId="1" xfId="143" applyNumberFormat="1" applyFont="1" applyBorder="1" applyAlignment="1">
      <alignment horizontal="center" vertical="center"/>
    </xf>
    <xf numFmtId="43" fontId="5" fillId="0" borderId="1" xfId="2026" applyNumberFormat="1" applyFont="1" applyFill="1" applyBorder="1" applyAlignment="1">
      <alignment horizontal="left" vertical="center"/>
    </xf>
    <xf numFmtId="43" fontId="5" fillId="0" borderId="1" xfId="2026" applyNumberFormat="1" applyFont="1" applyFill="1" applyBorder="1" applyAlignment="1">
      <alignment horizontal="right" vertical="center"/>
    </xf>
    <xf numFmtId="266" fontId="5" fillId="0" borderId="0" xfId="143" applyNumberFormat="1" applyFont="1" applyAlignment="1">
      <alignment vertical="center"/>
    </xf>
    <xf numFmtId="43" fontId="5" fillId="0" borderId="0" xfId="1026" applyNumberFormat="1" applyFont="1" applyFill="1" applyAlignment="1">
      <alignment vertical="center"/>
    </xf>
    <xf numFmtId="0" fontId="1" fillId="0" borderId="0" xfId="143" applyFont="1" applyAlignment="1">
      <alignment vertical="center" wrapText="1"/>
    </xf>
    <xf numFmtId="0" fontId="8" fillId="0" borderId="0" xfId="143" applyFont="1" applyAlignment="1">
      <alignment horizontal="right" vertical="center"/>
    </xf>
    <xf numFmtId="0" fontId="4" fillId="2" borderId="1" xfId="143" applyFont="1" applyFill="1" applyBorder="1" applyAlignment="1">
      <alignment horizontal="center" vertical="center"/>
    </xf>
    <xf numFmtId="0" fontId="5" fillId="0" borderId="1" xfId="143" applyFont="1" applyBorder="1" applyAlignment="1">
      <alignment horizontal="left" vertical="center" shrinkToFit="1"/>
    </xf>
    <xf numFmtId="0" fontId="4" fillId="0" borderId="8" xfId="143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43" fontId="4" fillId="0" borderId="0" xfId="0" applyNumberFormat="1" applyFont="1" applyAlignment="1">
      <alignment horizontal="left" vertical="center"/>
    </xf>
    <xf numFmtId="49" fontId="4" fillId="0" borderId="1" xfId="143" applyNumberFormat="1" applyFont="1" applyBorder="1" applyAlignment="1">
      <alignment horizontal="center" vertical="center"/>
    </xf>
    <xf numFmtId="49" fontId="5" fillId="0" borderId="1" xfId="143" applyNumberFormat="1" applyFont="1" applyBorder="1" applyAlignment="1">
      <alignment horizontal="center" vertical="center"/>
    </xf>
    <xf numFmtId="49" fontId="5" fillId="2" borderId="1" xfId="143" applyNumberFormat="1" applyFont="1" applyFill="1" applyBorder="1" applyAlignment="1">
      <alignment horizontal="left" vertical="center"/>
    </xf>
    <xf numFmtId="49" fontId="5" fillId="0" borderId="1" xfId="143" applyNumberFormat="1" applyFont="1" applyBorder="1" applyAlignment="1">
      <alignment horizontal="left" vertical="center"/>
    </xf>
    <xf numFmtId="0" fontId="10" fillId="0" borderId="1" xfId="29" applyFont="1" applyBorder="1" applyAlignment="1" applyProtection="1">
      <alignment vertical="center"/>
    </xf>
    <xf numFmtId="0" fontId="10" fillId="0" borderId="1" xfId="143" applyFont="1" applyBorder="1" applyAlignment="1">
      <alignment vertical="center"/>
    </xf>
    <xf numFmtId="49" fontId="4" fillId="0" borderId="6" xfId="143" applyNumberFormat="1" applyFont="1" applyBorder="1" applyAlignment="1">
      <alignment horizontal="center" vertical="center"/>
    </xf>
    <xf numFmtId="49" fontId="4" fillId="0" borderId="4" xfId="143" applyNumberFormat="1" applyFont="1" applyBorder="1" applyAlignment="1">
      <alignment horizontal="center" vertical="center"/>
    </xf>
    <xf numFmtId="253" fontId="4" fillId="0" borderId="0" xfId="0" applyNumberFormat="1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255" fontId="5" fillId="0" borderId="0" xfId="0" applyNumberFormat="1" applyFont="1" applyAlignment="1">
      <alignment vertical="center" shrinkToFit="1"/>
    </xf>
    <xf numFmtId="255" fontId="5" fillId="0" borderId="1" xfId="0" applyNumberFormat="1" applyFont="1" applyBorder="1" applyAlignment="1">
      <alignment vertical="center" shrinkToFit="1"/>
    </xf>
    <xf numFmtId="257" fontId="5" fillId="0" borderId="4" xfId="0" applyNumberFormat="1" applyFont="1" applyBorder="1" applyAlignment="1">
      <alignment vertical="center" shrinkToFit="1"/>
    </xf>
    <xf numFmtId="255" fontId="5" fillId="0" borderId="4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257" fontId="5" fillId="0" borderId="4" xfId="12" applyNumberFormat="1" applyFont="1" applyBorder="1" applyAlignment="1">
      <alignment vertical="center" shrinkToFit="1"/>
    </xf>
    <xf numFmtId="262" fontId="5" fillId="0" borderId="1" xfId="0" applyNumberFormat="1" applyFont="1" applyBorder="1" applyAlignment="1" applyProtection="1">
      <alignment vertical="center" shrinkToFit="1"/>
      <protection locked="0"/>
    </xf>
    <xf numFmtId="262" fontId="5" fillId="0" borderId="4" xfId="0" applyNumberFormat="1" applyFont="1" applyBorder="1" applyAlignment="1" applyProtection="1">
      <alignment vertical="center" shrinkToFit="1"/>
      <protection locked="0"/>
    </xf>
    <xf numFmtId="0" fontId="21" fillId="0" borderId="1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vertical="center" shrinkToFit="1"/>
    </xf>
    <xf numFmtId="43" fontId="4" fillId="0" borderId="1" xfId="24" applyNumberFormat="1" applyFont="1" applyBorder="1" applyAlignment="1" applyProtection="1">
      <alignment horizontal="right" vertical="center" shrinkToFit="1"/>
    </xf>
    <xf numFmtId="0" fontId="4" fillId="0" borderId="1" xfId="0" applyFont="1" applyBorder="1" applyAlignment="1">
      <alignment vertical="center"/>
    </xf>
    <xf numFmtId="49" fontId="13" fillId="0" borderId="5" xfId="0" applyNumberFormat="1" applyFont="1" applyBorder="1" applyAlignment="1" applyProtection="1">
      <alignment horizontal="left" vertical="center"/>
      <protection locked="0"/>
    </xf>
    <xf numFmtId="255" fontId="5" fillId="0" borderId="1" xfId="0" applyNumberFormat="1" applyFont="1" applyBorder="1" applyAlignment="1">
      <alignment vertical="center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 applyProtection="1">
      <alignment vertical="center"/>
      <protection locked="0"/>
    </xf>
    <xf numFmtId="262" fontId="13" fillId="0" borderId="1" xfId="0" applyNumberFormat="1" applyFont="1" applyBorder="1" applyAlignment="1" applyProtection="1">
      <alignment vertical="center"/>
      <protection locked="0"/>
    </xf>
    <xf numFmtId="0" fontId="13" fillId="0" borderId="5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3" fillId="0" borderId="2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vertical="center" wrapText="1"/>
    </xf>
    <xf numFmtId="43" fontId="3" fillId="0" borderId="6" xfId="24" applyNumberFormat="1" applyFont="1" applyBorder="1" applyAlignment="1">
      <alignment horizontal="centerContinuous" vertical="center" wrapText="1"/>
    </xf>
    <xf numFmtId="1" fontId="3" fillId="0" borderId="6" xfId="0" applyNumberFormat="1" applyFont="1" applyBorder="1" applyAlignment="1">
      <alignment horizontal="centerContinuous" vertical="center" wrapText="1"/>
    </xf>
    <xf numFmtId="49" fontId="5" fillId="0" borderId="1" xfId="0" applyNumberFormat="1" applyFont="1" applyBorder="1" applyAlignment="1">
      <alignment vertical="center"/>
    </xf>
    <xf numFmtId="43" fontId="5" fillId="0" borderId="1" xfId="24" applyNumberFormat="1" applyFont="1" applyBorder="1" applyAlignment="1">
      <alignment horizontal="right" vertical="center" shrinkToFit="1"/>
    </xf>
    <xf numFmtId="43" fontId="13" fillId="0" borderId="6" xfId="24" applyNumberFormat="1" applyFont="1" applyBorder="1" applyAlignment="1" applyProtection="1">
      <alignment horizontal="right" vertical="center"/>
    </xf>
    <xf numFmtId="43" fontId="13" fillId="0" borderId="1" xfId="24" applyNumberFormat="1" applyFont="1" applyBorder="1" applyAlignment="1" applyProtection="1">
      <alignment vertical="center"/>
    </xf>
    <xf numFmtId="0" fontId="5" fillId="0" borderId="4" xfId="0" applyFont="1" applyBorder="1" applyAlignment="1">
      <alignment horizontal="left" vertical="center"/>
    </xf>
    <xf numFmtId="43" fontId="4" fillId="0" borderId="1" xfId="24" applyNumberFormat="1" applyFont="1" applyBorder="1" applyAlignment="1">
      <alignment horizontal="right" vertical="center" shrinkToFit="1"/>
    </xf>
    <xf numFmtId="43" fontId="22" fillId="0" borderId="1" xfId="24" applyNumberFormat="1" applyFont="1" applyBorder="1" applyAlignment="1" applyProtection="1">
      <alignment vertical="center"/>
    </xf>
    <xf numFmtId="43" fontId="5" fillId="0" borderId="1" xfId="24" applyNumberFormat="1" applyFont="1" applyBorder="1" applyAlignment="1">
      <alignment vertical="center" shrinkToFit="1"/>
    </xf>
    <xf numFmtId="43" fontId="22" fillId="0" borderId="6" xfId="24" applyNumberFormat="1" applyFont="1" applyBorder="1" applyAlignment="1" applyProtection="1">
      <alignment horizontal="right" vertical="center"/>
    </xf>
    <xf numFmtId="43" fontId="13" fillId="0" borderId="0" xfId="24" applyNumberFormat="1" applyFont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vertical="center"/>
    </xf>
    <xf numFmtId="14" fontId="5" fillId="0" borderId="0" xfId="0" applyNumberFormat="1" applyFont="1" applyFill="1" applyAlignment="1">
      <alignment horizontal="center" vertical="center"/>
    </xf>
    <xf numFmtId="43" fontId="5" fillId="0" borderId="0" xfId="0" applyNumberFormat="1" applyFont="1" applyFill="1" applyAlignment="1">
      <alignment vertical="center"/>
    </xf>
    <xf numFmtId="267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267" fontId="3" fillId="0" borderId="5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shrinkToFit="1"/>
    </xf>
    <xf numFmtId="14" fontId="13" fillId="0" borderId="1" xfId="0" applyNumberFormat="1" applyFont="1" applyFill="1" applyBorder="1" applyAlignment="1">
      <alignment horizontal="right" vertical="center" shrinkToFit="1"/>
    </xf>
    <xf numFmtId="0" fontId="5" fillId="0" borderId="5" xfId="0" applyNumberFormat="1" applyFont="1" applyFill="1" applyBorder="1" applyAlignment="1" applyProtection="1">
      <alignment horizontal="center"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Fill="1" applyBorder="1" applyAlignment="1" applyProtection="1">
      <alignment vertical="center" shrinkToFit="1"/>
      <protection locked="0"/>
    </xf>
    <xf numFmtId="14" fontId="4" fillId="0" borderId="1" xfId="0" applyNumberFormat="1" applyFont="1" applyFill="1" applyBorder="1" applyAlignment="1" applyProtection="1">
      <alignment vertical="center" shrinkToFit="1"/>
      <protection locked="0"/>
    </xf>
    <xf numFmtId="267" fontId="3" fillId="0" borderId="6" xfId="0" applyNumberFormat="1" applyFont="1" applyFill="1" applyBorder="1" applyAlignment="1">
      <alignment horizontal="centerContinuous" vertical="center" wrapText="1"/>
    </xf>
    <xf numFmtId="0" fontId="3" fillId="0" borderId="4" xfId="0" applyFont="1" applyFill="1" applyBorder="1" applyAlignment="1">
      <alignment horizontal="centerContinuous" vertical="center"/>
    </xf>
    <xf numFmtId="267" fontId="3" fillId="0" borderId="7" xfId="0" applyNumberFormat="1" applyFont="1" applyFill="1" applyBorder="1" applyAlignment="1">
      <alignment horizontal="centerContinuous" vertical="center" wrapText="1"/>
    </xf>
    <xf numFmtId="267" fontId="3" fillId="0" borderId="4" xfId="0" applyNumberFormat="1" applyFont="1" applyFill="1" applyBorder="1" applyAlignment="1">
      <alignment horizontal="centerContinuous" vertical="center" wrapText="1"/>
    </xf>
    <xf numFmtId="43" fontId="3" fillId="0" borderId="3" xfId="0" applyNumberFormat="1" applyFont="1" applyFill="1" applyBorder="1" applyAlignment="1">
      <alignment horizontal="center" vertical="center" wrapText="1"/>
    </xf>
    <xf numFmtId="43" fontId="3" fillId="0" borderId="5" xfId="0" applyNumberFormat="1" applyFont="1" applyFill="1" applyBorder="1" applyAlignment="1">
      <alignment horizontal="center" vertical="center" wrapText="1"/>
    </xf>
    <xf numFmtId="43" fontId="4" fillId="0" borderId="1" xfId="24" applyNumberFormat="1" applyFont="1" applyFill="1" applyBorder="1" applyAlignment="1" applyProtection="1">
      <alignment horizontal="right" vertical="center" shrinkToFit="1"/>
    </xf>
    <xf numFmtId="14" fontId="13" fillId="0" borderId="1" xfId="0" applyNumberFormat="1" applyFont="1" applyFill="1" applyBorder="1" applyAlignment="1">
      <alignment horizontal="center" vertical="center" shrinkToFit="1"/>
    </xf>
    <xf numFmtId="43" fontId="22" fillId="0" borderId="1" xfId="24" applyNumberFormat="1" applyFont="1" applyFill="1" applyBorder="1" applyAlignment="1">
      <alignment horizontal="right" vertical="center" shrinkToFit="1"/>
    </xf>
    <xf numFmtId="43" fontId="4" fillId="0" borderId="0" xfId="24" applyNumberFormat="1" applyFont="1" applyFill="1" applyAlignment="1">
      <alignment horizontal="right" vertical="center" shrinkToFit="1"/>
    </xf>
    <xf numFmtId="1" fontId="13" fillId="0" borderId="1" xfId="0" applyNumberFormat="1" applyFont="1" applyFill="1" applyBorder="1" applyAlignment="1">
      <alignment horizontal="right" vertical="center" shrinkToFit="1"/>
    </xf>
    <xf numFmtId="2" fontId="13" fillId="0" borderId="1" xfId="0" applyNumberFormat="1" applyFont="1" applyFill="1" applyBorder="1" applyAlignment="1">
      <alignment horizontal="right" vertical="center" shrinkToFit="1"/>
    </xf>
    <xf numFmtId="14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>
      <alignment vertical="center"/>
    </xf>
    <xf numFmtId="257" fontId="5" fillId="0" borderId="0" xfId="0" applyNumberFormat="1" applyFont="1" applyFill="1" applyAlignment="1">
      <alignment vertical="center"/>
    </xf>
    <xf numFmtId="268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shrinkToFit="1"/>
    </xf>
    <xf numFmtId="14" fontId="2" fillId="0" borderId="0" xfId="0" applyNumberFormat="1" applyFont="1" applyAlignment="1">
      <alignment horizontal="left" vertical="center" shrinkToFit="1"/>
    </xf>
    <xf numFmtId="43" fontId="2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43" fontId="24" fillId="0" borderId="0" xfId="0" applyNumberFormat="1" applyFont="1" applyAlignment="1">
      <alignment vertical="center"/>
    </xf>
    <xf numFmtId="267" fontId="4" fillId="0" borderId="3" xfId="0" applyNumberFormat="1" applyFont="1" applyBorder="1" applyAlignment="1">
      <alignment horizontal="center" vertical="center" wrapText="1"/>
    </xf>
    <xf numFmtId="267" fontId="4" fillId="0" borderId="3" xfId="0" applyNumberFormat="1" applyFont="1" applyBorder="1" applyAlignment="1">
      <alignment horizontal="center" vertical="center"/>
    </xf>
    <xf numFmtId="267" fontId="3" fillId="0" borderId="3" xfId="0" applyNumberFormat="1" applyFont="1" applyBorder="1" applyAlignment="1">
      <alignment horizontal="center" vertical="center"/>
    </xf>
    <xf numFmtId="267" fontId="4" fillId="0" borderId="5" xfId="0" applyNumberFormat="1" applyFont="1" applyBorder="1" applyAlignment="1">
      <alignment horizontal="center" vertical="center" wrapText="1"/>
    </xf>
    <xf numFmtId="267" fontId="4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 applyProtection="1">
      <alignment vertical="center" wrapText="1" shrinkToFit="1"/>
      <protection locked="0"/>
    </xf>
    <xf numFmtId="0" fontId="5" fillId="0" borderId="5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right" vertical="center" shrinkToFit="1"/>
    </xf>
    <xf numFmtId="0" fontId="5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 applyProtection="1">
      <alignment vertical="center" wrapText="1"/>
      <protection locked="0"/>
    </xf>
    <xf numFmtId="49" fontId="5" fillId="0" borderId="1" xfId="0" applyNumberFormat="1" applyFont="1" applyBorder="1" applyAlignment="1" applyProtection="1">
      <alignment vertical="center"/>
      <protection locked="0"/>
    </xf>
    <xf numFmtId="14" fontId="5" fillId="0" borderId="1" xfId="0" applyNumberFormat="1" applyFont="1" applyBorder="1" applyAlignment="1" applyProtection="1">
      <alignment vertical="center" shrinkToFit="1"/>
      <protection locked="0"/>
    </xf>
    <xf numFmtId="0" fontId="5" fillId="0" borderId="0" xfId="0" applyFont="1" applyAlignment="1">
      <alignment vertical="center" shrinkToFit="1"/>
    </xf>
    <xf numFmtId="14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267" fontId="3" fillId="0" borderId="6" xfId="0" applyNumberFormat="1" applyFont="1" applyBorder="1" applyAlignment="1">
      <alignment horizontal="centerContinuous" vertical="center" wrapText="1"/>
    </xf>
    <xf numFmtId="0" fontId="20" fillId="0" borderId="4" xfId="0" applyFont="1" applyBorder="1" applyAlignment="1">
      <alignment horizontal="centerContinuous" vertical="center"/>
    </xf>
    <xf numFmtId="267" fontId="4" fillId="0" borderId="6" xfId="0" applyNumberFormat="1" applyFont="1" applyBorder="1" applyAlignment="1">
      <alignment horizontal="centerContinuous" vertical="center" wrapText="1"/>
    </xf>
    <xf numFmtId="267" fontId="4" fillId="0" borderId="7" xfId="0" applyNumberFormat="1" applyFont="1" applyBorder="1" applyAlignment="1">
      <alignment horizontal="centerContinuous" vertical="center" wrapText="1"/>
    </xf>
    <xf numFmtId="267" fontId="4" fillId="0" borderId="4" xfId="0" applyNumberFormat="1" applyFont="1" applyBorder="1" applyAlignment="1">
      <alignment horizontal="centerContinuous" vertical="center" wrapText="1"/>
    </xf>
    <xf numFmtId="14" fontId="5" fillId="0" borderId="1" xfId="0" applyNumberFormat="1" applyFont="1" applyFill="1" applyBorder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41" fontId="5" fillId="0" borderId="1" xfId="0" applyNumberFormat="1" applyFont="1" applyBorder="1" applyAlignment="1">
      <alignment horizontal="right" vertical="center" shrinkToFit="1"/>
    </xf>
    <xf numFmtId="43" fontId="5" fillId="0" borderId="1" xfId="24" applyNumberFormat="1" applyFont="1" applyBorder="1" applyAlignment="1" applyProtection="1">
      <alignment horizontal="right" vertical="center" shrinkToFit="1"/>
    </xf>
    <xf numFmtId="14" fontId="13" fillId="0" borderId="1" xfId="0" applyNumberFormat="1" applyFont="1" applyBorder="1" applyAlignment="1">
      <alignment horizontal="left" vertical="center" shrinkToFit="1"/>
    </xf>
    <xf numFmtId="43" fontId="13" fillId="0" borderId="5" xfId="0" applyNumberFormat="1" applyFont="1" applyBorder="1" applyAlignment="1">
      <alignment horizontal="center" vertical="center" wrapText="1"/>
    </xf>
    <xf numFmtId="43" fontId="22" fillId="0" borderId="1" xfId="24" applyNumberFormat="1" applyFont="1" applyBorder="1" applyAlignment="1">
      <alignment horizontal="center" vertical="center" shrinkToFit="1"/>
    </xf>
    <xf numFmtId="14" fontId="5" fillId="0" borderId="1" xfId="0" applyNumberFormat="1" applyFont="1" applyBorder="1" applyAlignment="1" applyProtection="1">
      <alignment horizontal="left" vertical="center" shrinkToFit="1"/>
      <protection locked="0"/>
    </xf>
    <xf numFmtId="43" fontId="4" fillId="0" borderId="1" xfId="24" applyNumberFormat="1" applyFont="1" applyBorder="1" applyAlignment="1" applyProtection="1">
      <alignment vertical="center" shrinkToFit="1"/>
    </xf>
    <xf numFmtId="14" fontId="5" fillId="0" borderId="0" xfId="0" applyNumberFormat="1" applyFont="1" applyAlignment="1">
      <alignment horizontal="left" vertical="center" shrinkToFit="1"/>
    </xf>
    <xf numFmtId="267" fontId="4" fillId="0" borderId="3" xfId="0" applyNumberFormat="1" applyFont="1" applyFill="1" applyBorder="1" applyAlignment="1">
      <alignment horizontal="center" vertical="center" wrapText="1"/>
    </xf>
    <xf numFmtId="267" fontId="4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shrinkToFit="1"/>
    </xf>
    <xf numFmtId="14" fontId="2" fillId="0" borderId="0" xfId="0" applyNumberFormat="1" applyFont="1" applyFill="1" applyAlignment="1">
      <alignment vertical="center" shrinkToFit="1"/>
    </xf>
    <xf numFmtId="0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shrinkToFit="1"/>
    </xf>
    <xf numFmtId="14" fontId="8" fillId="0" borderId="0" xfId="0" applyNumberFormat="1" applyFont="1" applyFill="1" applyAlignment="1">
      <alignment vertical="center" shrinkToFit="1"/>
    </xf>
    <xf numFmtId="267" fontId="4" fillId="0" borderId="3" xfId="0" applyNumberFormat="1" applyFont="1" applyFill="1" applyBorder="1" applyAlignment="1">
      <alignment horizontal="center" vertical="center" shrinkToFit="1"/>
    </xf>
    <xf numFmtId="267" fontId="4" fillId="0" borderId="1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 wrapText="1" shrinkToFit="1"/>
    </xf>
    <xf numFmtId="0" fontId="1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right" vertical="center" shrinkToFit="1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vertical="center" wrapText="1" shrinkToFit="1"/>
    </xf>
    <xf numFmtId="0" fontId="15" fillId="0" borderId="5" xfId="0" applyFont="1" applyBorder="1" applyAlignment="1">
      <alignment vertical="center" wrapText="1"/>
    </xf>
    <xf numFmtId="14" fontId="5" fillId="0" borderId="5" xfId="0" applyNumberFormat="1" applyFont="1" applyBorder="1" applyAlignment="1">
      <alignment horizontal="right" vertical="center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horizontal="center" vertical="center" shrinkToFit="1"/>
    </xf>
    <xf numFmtId="14" fontId="5" fillId="0" borderId="5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 shrinkToFit="1"/>
    </xf>
    <xf numFmtId="14" fontId="5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/>
    </xf>
    <xf numFmtId="0" fontId="20" fillId="0" borderId="4" xfId="0" applyFont="1" applyFill="1" applyBorder="1" applyAlignment="1">
      <alignment horizontal="centerContinuous" vertical="center"/>
    </xf>
    <xf numFmtId="267" fontId="4" fillId="0" borderId="6" xfId="0" applyNumberFormat="1" applyFont="1" applyFill="1" applyBorder="1" applyAlignment="1">
      <alignment horizontal="centerContinuous" vertical="center" wrapText="1"/>
    </xf>
    <xf numFmtId="0" fontId="4" fillId="0" borderId="7" xfId="0" applyNumberFormat="1" applyFont="1" applyFill="1" applyBorder="1" applyAlignment="1">
      <alignment horizontal="centerContinuous" vertical="center" wrapText="1"/>
    </xf>
    <xf numFmtId="267" fontId="4" fillId="0" borderId="4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right" vertical="center" shrinkToFit="1"/>
    </xf>
    <xf numFmtId="253" fontId="5" fillId="0" borderId="1" xfId="0" applyNumberFormat="1" applyFont="1" applyFill="1" applyBorder="1" applyAlignment="1">
      <alignment horizontal="right" vertical="center" shrinkToFit="1"/>
    </xf>
    <xf numFmtId="0" fontId="5" fillId="0" borderId="5" xfId="0" applyFont="1" applyBorder="1" applyAlignment="1">
      <alignment horizontal="right" vertical="center" shrinkToFit="1"/>
    </xf>
    <xf numFmtId="43" fontId="5" fillId="0" borderId="5" xfId="24" applyNumberFormat="1" applyFont="1" applyBorder="1" applyAlignment="1">
      <alignment horizontal="right" vertical="center" shrinkToFit="1"/>
    </xf>
    <xf numFmtId="255" fontId="5" fillId="0" borderId="5" xfId="0" applyNumberFormat="1" applyFont="1" applyFill="1" applyBorder="1" applyAlignment="1">
      <alignment horizontal="right" vertical="center" shrinkToFit="1"/>
    </xf>
    <xf numFmtId="0" fontId="5" fillId="0" borderId="5" xfId="0" applyNumberFormat="1" applyFont="1" applyFill="1" applyBorder="1" applyAlignment="1">
      <alignment horizontal="right" vertical="center" shrinkToFit="1"/>
    </xf>
    <xf numFmtId="269" fontId="5" fillId="0" borderId="5" xfId="0" applyNumberFormat="1" applyFont="1" applyFill="1" applyBorder="1" applyAlignment="1">
      <alignment horizontal="right" vertical="center" shrinkToFit="1"/>
    </xf>
    <xf numFmtId="43" fontId="4" fillId="0" borderId="5" xfId="24" applyNumberFormat="1" applyFont="1" applyFill="1" applyBorder="1" applyAlignment="1">
      <alignment horizontal="right" vertical="center" shrinkToFit="1"/>
    </xf>
    <xf numFmtId="43" fontId="5" fillId="0" borderId="5" xfId="24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15" fillId="0" borderId="1" xfId="0" applyFont="1" applyFill="1" applyBorder="1" applyAlignment="1">
      <alignment vertical="center" wrapText="1" shrinkToFit="1"/>
    </xf>
    <xf numFmtId="0" fontId="15" fillId="0" borderId="5" xfId="0" applyFont="1" applyFill="1" applyBorder="1" applyAlignment="1">
      <alignment vertical="center" shrinkToFit="1"/>
    </xf>
    <xf numFmtId="0" fontId="20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3" fillId="0" borderId="0" xfId="1279" applyFont="1" applyFill="1" applyAlignment="1">
      <alignment vertical="center"/>
    </xf>
    <xf numFmtId="14" fontId="8" fillId="0" borderId="0" xfId="0" applyNumberFormat="1" applyFont="1" applyFill="1" applyAlignment="1">
      <alignment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5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right" vertical="center"/>
    </xf>
    <xf numFmtId="267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267" fontId="4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70" fontId="8" fillId="4" borderId="1" xfId="0" applyNumberFormat="1" applyFont="1" applyFill="1" applyBorder="1" applyAlignment="1">
      <alignment horizontal="center" vertical="center"/>
    </xf>
    <xf numFmtId="253" fontId="5" fillId="0" borderId="0" xfId="0" applyNumberFormat="1" applyFont="1" applyFill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270" fontId="8" fillId="5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14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right" vertical="center" shrinkToFit="1"/>
    </xf>
    <xf numFmtId="14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Fill="1" applyBorder="1" applyAlignment="1" applyProtection="1">
      <alignment vertical="center" wrapText="1" shrinkToFit="1"/>
      <protection locked="0"/>
    </xf>
    <xf numFmtId="49" fontId="3" fillId="0" borderId="1" xfId="0" applyNumberFormat="1" applyFont="1" applyFill="1" applyBorder="1" applyAlignment="1" applyProtection="1">
      <alignment vertical="center" shrinkToFit="1"/>
      <protection locked="0"/>
    </xf>
    <xf numFmtId="14" fontId="3" fillId="0" borderId="1" xfId="0" applyNumberFormat="1" applyFont="1" applyFill="1" applyBorder="1" applyAlignment="1" applyProtection="1">
      <alignment vertical="center" shrinkToFit="1"/>
      <protection locked="0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55" fontId="5" fillId="0" borderId="0" xfId="0" applyNumberFormat="1" applyFont="1" applyFill="1" applyAlignment="1">
      <alignment horizontal="left" vertical="center" wrapText="1"/>
    </xf>
    <xf numFmtId="0" fontId="20" fillId="0" borderId="1" xfId="0" applyFont="1" applyFill="1" applyBorder="1" applyAlignment="1">
      <alignment vertical="center"/>
    </xf>
    <xf numFmtId="0" fontId="3" fillId="0" borderId="0" xfId="1319" applyFont="1" applyFill="1" applyAlignment="1">
      <alignment vertical="center"/>
    </xf>
    <xf numFmtId="0" fontId="4" fillId="0" borderId="0" xfId="1319" applyFont="1" applyFill="1" applyAlignment="1">
      <alignment horizontal="center" vertical="center" wrapText="1"/>
    </xf>
    <xf numFmtId="0" fontId="5" fillId="0" borderId="0" xfId="1319" applyFont="1" applyFill="1" applyAlignment="1">
      <alignment vertical="center"/>
    </xf>
    <xf numFmtId="0" fontId="5" fillId="0" borderId="0" xfId="1319" applyFont="1" applyFill="1" applyAlignment="1">
      <alignment vertical="center" shrinkToFit="1"/>
    </xf>
    <xf numFmtId="0" fontId="4" fillId="0" borderId="0" xfId="1319" applyFont="1" applyFill="1" applyAlignment="1">
      <alignment vertical="center" shrinkToFit="1"/>
    </xf>
    <xf numFmtId="0" fontId="2" fillId="0" borderId="0" xfId="1319" applyFont="1" applyFill="1" applyAlignment="1">
      <alignment vertical="center"/>
    </xf>
    <xf numFmtId="0" fontId="2" fillId="0" borderId="0" xfId="1701" applyFont="1" applyFill="1" applyAlignment="1">
      <alignment horizontal="left" vertical="center"/>
    </xf>
    <xf numFmtId="0" fontId="2" fillId="0" borderId="0" xfId="1701" applyFont="1" applyFill="1" applyAlignment="1">
      <alignment vertical="center"/>
    </xf>
    <xf numFmtId="49" fontId="2" fillId="0" borderId="0" xfId="1701" applyNumberFormat="1" applyFont="1" applyFill="1" applyAlignment="1">
      <alignment vertical="center"/>
    </xf>
    <xf numFmtId="0" fontId="2" fillId="0" borderId="0" xfId="1319" applyFont="1" applyFill="1" applyAlignment="1">
      <alignment horizontal="center" vertical="center"/>
    </xf>
    <xf numFmtId="0" fontId="6" fillId="0" borderId="0" xfId="1319" applyFont="1" applyFill="1" applyAlignment="1">
      <alignment horizontal="center" vertical="center"/>
    </xf>
    <xf numFmtId="0" fontId="8" fillId="0" borderId="0" xfId="430" applyFont="1" applyFill="1" applyAlignment="1">
      <alignment vertical="center"/>
    </xf>
    <xf numFmtId="0" fontId="8" fillId="0" borderId="0" xfId="1694" applyFont="1" applyFill="1" applyBorder="1" applyAlignment="1">
      <alignment horizontal="center" vertical="center" wrapText="1"/>
    </xf>
    <xf numFmtId="0" fontId="4" fillId="0" borderId="1" xfId="1319" applyNumberFormat="1" applyFont="1" applyFill="1" applyBorder="1" applyAlignment="1">
      <alignment horizontal="center" vertical="center" wrapText="1"/>
    </xf>
    <xf numFmtId="0" fontId="4" fillId="0" borderId="1" xfId="1319" applyNumberFormat="1" applyFont="1" applyFill="1" applyBorder="1" applyAlignment="1">
      <alignment horizontal="center" vertical="center" shrinkToFit="1"/>
    </xf>
    <xf numFmtId="0" fontId="4" fillId="0" borderId="1" xfId="1694" applyFont="1" applyFill="1" applyBorder="1" applyAlignment="1">
      <alignment horizontal="center" vertical="center" wrapText="1"/>
    </xf>
    <xf numFmtId="49" fontId="10" fillId="0" borderId="1" xfId="987" applyNumberFormat="1" applyFont="1" applyBorder="1" applyAlignment="1">
      <alignment vertical="center" shrinkToFit="1"/>
    </xf>
    <xf numFmtId="0" fontId="5" fillId="0" borderId="1" xfId="607" applyFont="1" applyFill="1" applyBorder="1" applyAlignment="1" applyProtection="1">
      <alignment vertical="center" wrapText="1" shrinkToFit="1"/>
      <protection locked="0"/>
    </xf>
    <xf numFmtId="0" fontId="5" fillId="0" borderId="1" xfId="1319" applyFont="1" applyFill="1" applyBorder="1" applyAlignment="1">
      <alignment vertical="center" shrinkToFit="1"/>
    </xf>
    <xf numFmtId="0" fontId="5" fillId="3" borderId="1" xfId="1694" applyFont="1" applyFill="1" applyBorder="1" applyAlignment="1">
      <alignment horizontal="center" vertical="center" wrapText="1"/>
    </xf>
    <xf numFmtId="49" fontId="5" fillId="0" borderId="1" xfId="607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607" applyNumberFormat="1" applyFont="1" applyFill="1" applyBorder="1" applyAlignment="1" applyProtection="1">
      <alignment horizontal="center" vertical="center" shrinkToFit="1"/>
      <protection locked="0"/>
    </xf>
    <xf numFmtId="49" fontId="5" fillId="0" borderId="1" xfId="987" applyNumberFormat="1" applyFont="1" applyBorder="1" applyAlignment="1">
      <alignment vertical="center" shrinkToFit="1"/>
    </xf>
    <xf numFmtId="0" fontId="5" fillId="0" borderId="1" xfId="607" applyFont="1" applyFill="1" applyBorder="1" applyAlignment="1" applyProtection="1">
      <alignment vertical="center" shrinkToFit="1"/>
      <protection locked="0"/>
    </xf>
    <xf numFmtId="49" fontId="4" fillId="0" borderId="1" xfId="607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1319" applyFont="1" applyFill="1" applyBorder="1" applyAlignment="1">
      <alignment vertical="center" shrinkToFit="1"/>
    </xf>
    <xf numFmtId="0" fontId="4" fillId="0" borderId="1" xfId="607" applyFont="1" applyFill="1" applyBorder="1" applyAlignment="1" applyProtection="1">
      <alignment vertical="center" shrinkToFit="1"/>
      <protection locked="0"/>
    </xf>
    <xf numFmtId="0" fontId="4" fillId="3" borderId="1" xfId="1694" applyFont="1" applyFill="1" applyBorder="1" applyAlignment="1">
      <alignment horizontal="center" vertical="center" wrapText="1"/>
    </xf>
    <xf numFmtId="49" fontId="4" fillId="0" borderId="1" xfId="1319" applyNumberFormat="1" applyFont="1" applyFill="1" applyBorder="1" applyAlignment="1">
      <alignment horizontal="center" vertical="center" shrinkToFit="1"/>
    </xf>
    <xf numFmtId="49" fontId="4" fillId="0" borderId="1" xfId="1319" applyNumberFormat="1" applyFont="1" applyFill="1" applyBorder="1" applyAlignment="1">
      <alignment vertical="center" shrinkToFit="1"/>
    </xf>
    <xf numFmtId="255" fontId="4" fillId="0" borderId="1" xfId="1319" applyNumberFormat="1" applyFont="1" applyFill="1" applyBorder="1" applyAlignment="1">
      <alignment vertical="center" shrinkToFit="1"/>
    </xf>
    <xf numFmtId="0" fontId="5" fillId="0" borderId="0" xfId="1694" applyFont="1" applyFill="1" applyBorder="1" applyAlignment="1">
      <alignment horizontal="center" vertical="center" wrapText="1"/>
    </xf>
    <xf numFmtId="0" fontId="2" fillId="0" borderId="0" xfId="1701" applyFont="1" applyFill="1" applyBorder="1" applyAlignment="1">
      <alignment horizontal="left" vertical="center"/>
    </xf>
    <xf numFmtId="0" fontId="2" fillId="0" borderId="0" xfId="1701" applyFont="1" applyFill="1" applyBorder="1" applyAlignment="1">
      <alignment vertical="center"/>
    </xf>
    <xf numFmtId="0" fontId="4" fillId="0" borderId="1" xfId="1701" applyFont="1" applyFill="1" applyBorder="1" applyAlignment="1">
      <alignment horizontal="center" vertical="center"/>
    </xf>
    <xf numFmtId="271" fontId="5" fillId="3" borderId="1" xfId="1694" applyNumberFormat="1" applyFont="1" applyFill="1" applyBorder="1" applyAlignment="1">
      <alignment horizontal="center" vertical="center" wrapText="1"/>
    </xf>
    <xf numFmtId="271" fontId="4" fillId="3" borderId="1" xfId="1694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3" fillId="0" borderId="1" xfId="1694" applyFont="1" applyFill="1" applyBorder="1" applyAlignment="1">
      <alignment horizontal="center" vertical="center" wrapText="1"/>
    </xf>
    <xf numFmtId="0" fontId="4" fillId="0" borderId="1" xfId="862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3" fillId="0" borderId="0" xfId="1319" applyFont="1" applyFill="1" applyBorder="1" applyAlignment="1">
      <alignment vertical="center"/>
    </xf>
    <xf numFmtId="49" fontId="8" fillId="0" borderId="0" xfId="430" applyNumberFormat="1" applyFont="1" applyFill="1" applyAlignment="1">
      <alignment vertical="center"/>
    </xf>
    <xf numFmtId="49" fontId="4" fillId="0" borderId="1" xfId="1694" applyNumberFormat="1" applyFont="1" applyFill="1" applyBorder="1" applyAlignment="1">
      <alignment horizontal="center" vertical="center" wrapText="1"/>
    </xf>
    <xf numFmtId="57" fontId="5" fillId="0" borderId="1" xfId="607" applyNumberFormat="1" applyFont="1" applyFill="1" applyBorder="1" applyAlignment="1" applyProtection="1">
      <alignment vertical="center" shrinkToFit="1"/>
      <protection locked="0"/>
    </xf>
    <xf numFmtId="14" fontId="5" fillId="3" borderId="1" xfId="1694" applyNumberFormat="1" applyFont="1" applyFill="1" applyBorder="1" applyAlignment="1">
      <alignment horizontal="center" vertical="center" wrapText="1"/>
    </xf>
    <xf numFmtId="14" fontId="5" fillId="0" borderId="1" xfId="1693" applyNumberFormat="1" applyFont="1" applyBorder="1" applyAlignment="1">
      <alignment vertical="center"/>
    </xf>
    <xf numFmtId="57" fontId="4" fillId="0" borderId="1" xfId="607" applyNumberFormat="1" applyFont="1" applyFill="1" applyBorder="1" applyAlignment="1" applyProtection="1">
      <alignment vertical="center" shrinkToFit="1"/>
      <protection locked="0"/>
    </xf>
    <xf numFmtId="14" fontId="4" fillId="3" borderId="1" xfId="1694" applyNumberFormat="1" applyFont="1" applyFill="1" applyBorder="1" applyAlignment="1">
      <alignment horizontal="center" vertical="center" wrapText="1"/>
    </xf>
    <xf numFmtId="49" fontId="5" fillId="0" borderId="0" xfId="1694" applyNumberFormat="1" applyFont="1" applyFill="1" applyBorder="1" applyAlignment="1">
      <alignment horizontal="center" vertical="center" wrapText="1"/>
    </xf>
    <xf numFmtId="0" fontId="5" fillId="0" borderId="0" xfId="1319" applyFont="1" applyFill="1" applyAlignment="1">
      <alignment horizontal="center" vertical="center"/>
    </xf>
    <xf numFmtId="49" fontId="2" fillId="0" borderId="0" xfId="1701" applyNumberFormat="1" applyFont="1" applyFill="1" applyBorder="1" applyAlignment="1">
      <alignment vertical="center"/>
    </xf>
    <xf numFmtId="43" fontId="8" fillId="0" borderId="0" xfId="24" applyNumberFormat="1" applyFont="1" applyFill="1" applyAlignment="1">
      <alignment vertical="center"/>
    </xf>
    <xf numFmtId="0" fontId="8" fillId="0" borderId="0" xfId="1319" applyFont="1" applyFill="1" applyAlignment="1">
      <alignment vertical="center"/>
    </xf>
    <xf numFmtId="253" fontId="3" fillId="0" borderId="9" xfId="1319" applyNumberFormat="1" applyFont="1" applyFill="1" applyBorder="1" applyAlignment="1">
      <alignment horizontal="center" vertical="center"/>
    </xf>
    <xf numFmtId="253" fontId="4" fillId="0" borderId="12" xfId="1319" applyNumberFormat="1" applyFont="1" applyFill="1" applyBorder="1" applyAlignment="1">
      <alignment horizontal="center" vertical="center"/>
    </xf>
    <xf numFmtId="0" fontId="4" fillId="0" borderId="9" xfId="1319" applyNumberFormat="1" applyFont="1" applyFill="1" applyBorder="1" applyAlignment="1">
      <alignment horizontal="center" vertical="center"/>
    </xf>
    <xf numFmtId="0" fontId="4" fillId="0" borderId="8" xfId="1319" applyNumberFormat="1" applyFont="1" applyFill="1" applyBorder="1" applyAlignment="1">
      <alignment horizontal="center" vertical="center"/>
    </xf>
    <xf numFmtId="0" fontId="4" fillId="0" borderId="12" xfId="1319" applyNumberFormat="1" applyFont="1" applyFill="1" applyBorder="1" applyAlignment="1">
      <alignment horizontal="center" vertical="center"/>
    </xf>
    <xf numFmtId="253" fontId="4" fillId="0" borderId="10" xfId="1319" applyNumberFormat="1" applyFont="1" applyFill="1" applyBorder="1" applyAlignment="1">
      <alignment horizontal="center" vertical="center"/>
    </xf>
    <xf numFmtId="253" fontId="4" fillId="0" borderId="13" xfId="1319" applyNumberFormat="1" applyFont="1" applyFill="1" applyBorder="1" applyAlignment="1">
      <alignment horizontal="center" vertical="center"/>
    </xf>
    <xf numFmtId="0" fontId="4" fillId="0" borderId="10" xfId="1319" applyNumberFormat="1" applyFont="1" applyFill="1" applyBorder="1" applyAlignment="1">
      <alignment horizontal="center" vertical="center"/>
    </xf>
    <xf numFmtId="0" fontId="4" fillId="0" borderId="2" xfId="1319" applyNumberFormat="1" applyFont="1" applyFill="1" applyBorder="1" applyAlignment="1">
      <alignment horizontal="center" vertical="center"/>
    </xf>
    <xf numFmtId="0" fontId="4" fillId="0" borderId="13" xfId="1319" applyNumberFormat="1" applyFont="1" applyFill="1" applyBorder="1" applyAlignment="1">
      <alignment horizontal="center" vertical="center"/>
    </xf>
    <xf numFmtId="43" fontId="3" fillId="0" borderId="3" xfId="24" applyNumberFormat="1" applyFont="1" applyFill="1" applyBorder="1" applyAlignment="1">
      <alignment horizontal="center" vertical="center"/>
    </xf>
    <xf numFmtId="253" fontId="4" fillId="0" borderId="3" xfId="1319" applyNumberFormat="1" applyFont="1" applyFill="1" applyBorder="1" applyAlignment="1">
      <alignment horizontal="center" vertical="center"/>
    </xf>
    <xf numFmtId="254" fontId="4" fillId="0" borderId="3" xfId="1319" applyNumberFormat="1" applyFont="1" applyFill="1" applyBorder="1" applyAlignment="1">
      <alignment horizontal="center" vertical="center" wrapText="1"/>
    </xf>
    <xf numFmtId="43" fontId="4" fillId="0" borderId="5" xfId="24" applyNumberFormat="1" applyFont="1" applyFill="1" applyBorder="1" applyAlignment="1">
      <alignment horizontal="center" vertical="center"/>
    </xf>
    <xf numFmtId="253" fontId="4" fillId="0" borderId="5" xfId="1319" applyNumberFormat="1" applyFont="1" applyFill="1" applyBorder="1" applyAlignment="1">
      <alignment horizontal="center" vertical="center"/>
    </xf>
    <xf numFmtId="254" fontId="4" fillId="0" borderId="5" xfId="1319" applyNumberFormat="1" applyFont="1" applyFill="1" applyBorder="1" applyAlignment="1">
      <alignment horizontal="center" vertical="center" wrapText="1"/>
    </xf>
    <xf numFmtId="253" fontId="5" fillId="3" borderId="1" xfId="1694" applyNumberFormat="1" applyFont="1" applyFill="1" applyBorder="1" applyAlignment="1">
      <alignment horizontal="center" vertical="center" wrapText="1"/>
    </xf>
    <xf numFmtId="49" fontId="5" fillId="3" borderId="1" xfId="1694" applyNumberFormat="1" applyFont="1" applyFill="1" applyBorder="1" applyAlignment="1">
      <alignment horizontal="center" vertical="center" wrapText="1"/>
    </xf>
    <xf numFmtId="272" fontId="5" fillId="0" borderId="1" xfId="987" applyNumberFormat="1" applyFont="1" applyFill="1" applyBorder="1" applyAlignment="1">
      <alignment vertical="center" shrinkToFit="1"/>
    </xf>
    <xf numFmtId="43" fontId="5" fillId="0" borderId="1" xfId="1319" applyNumberFormat="1" applyFont="1" applyFill="1" applyBorder="1" applyAlignment="1">
      <alignment vertical="center" shrinkToFit="1"/>
    </xf>
    <xf numFmtId="254" fontId="5" fillId="0" borderId="1" xfId="0" applyNumberFormat="1" applyFont="1" applyFill="1" applyBorder="1" applyAlignment="1">
      <alignment horizontal="center" vertical="center" shrinkToFit="1"/>
    </xf>
    <xf numFmtId="253" fontId="4" fillId="3" borderId="1" xfId="1694" applyNumberFormat="1" applyFont="1" applyFill="1" applyBorder="1" applyAlignment="1">
      <alignment horizontal="center" vertical="center" wrapText="1"/>
    </xf>
    <xf numFmtId="49" fontId="4" fillId="3" borderId="1" xfId="1694" applyNumberFormat="1" applyFont="1" applyFill="1" applyBorder="1" applyAlignment="1">
      <alignment horizontal="center" vertical="center" wrapText="1"/>
    </xf>
    <xf numFmtId="0" fontId="4" fillId="0" borderId="0" xfId="1694" applyFont="1" applyFill="1" applyAlignment="1">
      <alignment horizontal="right" vertical="center" wrapText="1"/>
    </xf>
    <xf numFmtId="43" fontId="5" fillId="0" borderId="0" xfId="24" applyNumberFormat="1" applyFont="1" applyFill="1" applyAlignment="1">
      <alignment vertical="center" shrinkToFit="1"/>
    </xf>
    <xf numFmtId="43" fontId="2" fillId="0" borderId="0" xfId="24" applyNumberFormat="1" applyFont="1" applyFill="1" applyAlignment="1">
      <alignment vertical="center" shrinkToFit="1"/>
    </xf>
    <xf numFmtId="0" fontId="2" fillId="0" borderId="0" xfId="1319" applyFont="1" applyFill="1" applyAlignment="1">
      <alignment vertical="center" shrinkToFit="1"/>
    </xf>
    <xf numFmtId="0" fontId="4" fillId="0" borderId="0" xfId="1319" applyFont="1" applyFill="1" applyAlignment="1">
      <alignment horizontal="right" vertical="center"/>
    </xf>
    <xf numFmtId="0" fontId="3" fillId="0" borderId="0" xfId="1319" applyFont="1" applyFill="1" applyAlignment="1">
      <alignment horizontal="right" vertical="center"/>
    </xf>
    <xf numFmtId="0" fontId="4" fillId="0" borderId="1" xfId="1319" applyFont="1" applyFill="1" applyBorder="1" applyAlignment="1">
      <alignment horizontal="center" vertical="center" wrapText="1"/>
    </xf>
    <xf numFmtId="0" fontId="4" fillId="0" borderId="14" xfId="1319" applyFont="1" applyFill="1" applyBorder="1" applyAlignment="1">
      <alignment vertical="center" wrapText="1"/>
    </xf>
    <xf numFmtId="43" fontId="5" fillId="0" borderId="1" xfId="24" applyNumberFormat="1" applyFont="1" applyFill="1" applyBorder="1" applyAlignment="1" applyProtection="1">
      <alignment vertical="center" shrinkToFit="1"/>
    </xf>
    <xf numFmtId="43" fontId="4" fillId="0" borderId="1" xfId="24" applyNumberFormat="1" applyFont="1" applyFill="1" applyBorder="1" applyAlignment="1" applyProtection="1">
      <alignment vertical="center" shrinkToFit="1"/>
    </xf>
    <xf numFmtId="0" fontId="8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1" xfId="607" applyFont="1" applyFill="1" applyBorder="1" applyAlignment="1" applyProtection="1">
      <alignment vertical="center"/>
      <protection locked="0"/>
    </xf>
    <xf numFmtId="0" fontId="5" fillId="0" borderId="1" xfId="607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607" applyNumberFormat="1" applyFont="1" applyFill="1" applyBorder="1" applyAlignment="1" applyProtection="1">
      <alignment horizontal="center" vertical="center"/>
      <protection locked="0"/>
    </xf>
    <xf numFmtId="273" fontId="1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3" xfId="0" applyNumberFormat="1" applyFont="1" applyFill="1" applyBorder="1" applyAlignment="1">
      <alignment horizontal="center" vertical="center" wrapText="1"/>
    </xf>
    <xf numFmtId="43" fontId="3" fillId="0" borderId="6" xfId="24" applyNumberFormat="1" applyFont="1" applyFill="1" applyBorder="1" applyAlignment="1">
      <alignment horizontal="centerContinuous" vertical="center" wrapText="1"/>
    </xf>
    <xf numFmtId="43" fontId="3" fillId="0" borderId="4" xfId="24" applyNumberFormat="1" applyFont="1" applyFill="1" applyBorder="1" applyAlignment="1">
      <alignment horizontal="centerContinuous" vertical="center" wrapText="1"/>
    </xf>
    <xf numFmtId="2" fontId="3" fillId="0" borderId="6" xfId="0" applyNumberFormat="1" applyFont="1" applyFill="1" applyBorder="1" applyAlignment="1">
      <alignment horizontal="centerContinuous" vertical="center" wrapText="1"/>
    </xf>
    <xf numFmtId="1" fontId="3" fillId="0" borderId="7" xfId="0" applyNumberFormat="1" applyFont="1" applyFill="1" applyBorder="1" applyAlignment="1">
      <alignment horizontal="centerContinuous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43" fontId="3" fillId="0" borderId="1" xfId="24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58" fontId="5" fillId="0" borderId="1" xfId="607" applyNumberFormat="1" applyFont="1" applyFill="1" applyBorder="1" applyAlignment="1" applyProtection="1">
      <alignment horizontal="center" vertical="center"/>
      <protection locked="0"/>
    </xf>
    <xf numFmtId="4" fontId="5" fillId="0" borderId="1" xfId="607" applyNumberFormat="1" applyFont="1" applyFill="1" applyBorder="1" applyAlignment="1" applyProtection="1">
      <alignment horizontal="right" vertical="center" shrinkToFit="1"/>
      <protection locked="0"/>
    </xf>
    <xf numFmtId="255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14" fontId="5" fillId="0" borderId="1" xfId="0" applyNumberFormat="1" applyFont="1" applyFill="1" applyBorder="1" applyAlignment="1">
      <alignment horizontal="center" vertical="center"/>
    </xf>
    <xf numFmtId="43" fontId="5" fillId="0" borderId="1" xfId="24" applyNumberFormat="1" applyFont="1" applyFill="1" applyBorder="1" applyAlignment="1">
      <alignment horizontal="right" vertical="center"/>
    </xf>
    <xf numFmtId="43" fontId="4" fillId="0" borderId="1" xfId="24" applyNumberFormat="1" applyFont="1" applyFill="1" applyBorder="1" applyAlignment="1">
      <alignment vertical="center"/>
    </xf>
    <xf numFmtId="255" fontId="5" fillId="0" borderId="1" xfId="0" applyNumberFormat="1" applyFont="1" applyFill="1" applyBorder="1" applyAlignment="1">
      <alignment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1" fontId="3" fillId="0" borderId="5" xfId="0" applyNumberFormat="1" applyFont="1" applyFill="1" applyBorder="1" applyAlignment="1">
      <alignment horizontal="center" vertical="center" wrapText="1"/>
    </xf>
    <xf numFmtId="43" fontId="5" fillId="0" borderId="1" xfId="24" applyNumberFormat="1" applyFont="1" applyFill="1" applyBorder="1" applyAlignment="1" applyProtection="1">
      <alignment horizontal="right" vertical="center"/>
    </xf>
    <xf numFmtId="43" fontId="5" fillId="0" borderId="3" xfId="24" applyNumberFormat="1" applyFont="1" applyFill="1" applyBorder="1" applyAlignment="1">
      <alignment horizontal="center" vertical="center"/>
    </xf>
    <xf numFmtId="43" fontId="4" fillId="0" borderId="1" xfId="24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4" fillId="0" borderId="1" xfId="1696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49" fontId="27" fillId="3" borderId="1" xfId="0" applyNumberFormat="1" applyFont="1" applyFill="1" applyBorder="1" applyAlignment="1">
      <alignment horizontal="left" vertical="center"/>
    </xf>
    <xf numFmtId="14" fontId="5" fillId="4" borderId="1" xfId="0" applyNumberFormat="1" applyFont="1" applyFill="1" applyBorder="1" applyAlignment="1">
      <alignment vertical="center" shrinkToFit="1"/>
    </xf>
    <xf numFmtId="0" fontId="5" fillId="4" borderId="1" xfId="607" applyFont="1" applyFill="1" applyBorder="1" applyAlignment="1" applyProtection="1">
      <alignment horizontal="right" vertical="center" shrinkToFit="1"/>
      <protection hidden="1"/>
    </xf>
    <xf numFmtId="14" fontId="5" fillId="0" borderId="1" xfId="0" applyNumberFormat="1" applyFont="1" applyBorder="1" applyAlignment="1">
      <alignment vertical="center" shrinkToFit="1"/>
    </xf>
    <xf numFmtId="0" fontId="5" fillId="0" borderId="1" xfId="607" applyFont="1" applyBorder="1" applyAlignment="1" applyProtection="1">
      <alignment horizontal="right" vertical="center" shrinkToFit="1"/>
      <protection hidden="1"/>
    </xf>
    <xf numFmtId="0" fontId="4" fillId="0" borderId="1" xfId="0" applyFont="1" applyFill="1" applyBorder="1" applyAlignment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right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43" fontId="5" fillId="4" borderId="1" xfId="0" applyNumberFormat="1" applyFont="1" applyFill="1" applyBorder="1" applyAlignment="1">
      <alignment horizontal="right" vertical="center" shrinkToFit="1"/>
    </xf>
    <xf numFmtId="254" fontId="5" fillId="0" borderId="1" xfId="0" applyNumberFormat="1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right" vertical="center" shrinkToFit="1"/>
    </xf>
    <xf numFmtId="43" fontId="5" fillId="0" borderId="1" xfId="0" applyNumberFormat="1" applyFont="1" applyBorder="1" applyAlignment="1">
      <alignment horizontal="center" vertical="center" shrinkToFit="1"/>
    </xf>
    <xf numFmtId="43" fontId="4" fillId="0" borderId="1" xfId="0" applyNumberFormat="1" applyFont="1" applyBorder="1" applyAlignment="1">
      <alignment horizontal="right" vertical="center" shrinkToFit="1"/>
    </xf>
    <xf numFmtId="43" fontId="4" fillId="0" borderId="1" xfId="0" applyNumberFormat="1" applyFont="1" applyBorder="1" applyAlignment="1">
      <alignment vertical="center" shrinkToFit="1"/>
    </xf>
    <xf numFmtId="0" fontId="8" fillId="0" borderId="1" xfId="0" applyFont="1" applyBorder="1" applyAlignment="1">
      <alignment vertical="center"/>
    </xf>
    <xf numFmtId="49" fontId="27" fillId="3" borderId="15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255" fontId="5" fillId="0" borderId="0" xfId="0" applyNumberFormat="1" applyFont="1" applyAlignment="1">
      <alignment vertical="center"/>
    </xf>
    <xf numFmtId="0" fontId="5" fillId="0" borderId="0" xfId="0" applyFont="1" applyFill="1" applyAlignment="1">
      <alignment horizontal="right" vertical="center"/>
    </xf>
    <xf numFmtId="1" fontId="3" fillId="0" borderId="3" xfId="1695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 shrinkToFit="1"/>
    </xf>
    <xf numFmtId="43" fontId="3" fillId="0" borderId="1" xfId="1695" applyNumberFormat="1" applyFont="1" applyFill="1" applyBorder="1" applyAlignment="1">
      <alignment horizontal="center" vertical="center" wrapText="1"/>
    </xf>
    <xf numFmtId="1" fontId="3" fillId="0" borderId="5" xfId="1695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 shrinkToFit="1"/>
    </xf>
    <xf numFmtId="254" fontId="5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 wrapText="1"/>
    </xf>
    <xf numFmtId="49" fontId="27" fillId="2" borderId="16" xfId="0" applyNumberFormat="1" applyFont="1" applyFill="1" applyBorder="1" applyAlignment="1">
      <alignment horizontal="left" vertical="center"/>
    </xf>
    <xf numFmtId="253" fontId="13" fillId="2" borderId="1" xfId="0" applyNumberFormat="1" applyFont="1" applyFill="1" applyBorder="1" applyAlignment="1">
      <alignment vertical="center" wrapText="1"/>
    </xf>
    <xf numFmtId="49" fontId="27" fillId="2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3" fillId="0" borderId="1" xfId="1695" applyNumberFormat="1" applyFont="1" applyFill="1" applyBorder="1" applyAlignment="1">
      <alignment horizontal="center" vertical="center" wrapText="1"/>
    </xf>
    <xf numFmtId="0" fontId="3" fillId="0" borderId="1" xfId="169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2" borderId="1" xfId="607" applyNumberFormat="1" applyFont="1" applyFill="1" applyBorder="1" applyAlignment="1" applyProtection="1">
      <alignment horizontal="right" vertical="center" shrinkToFit="1"/>
      <protection locked="0"/>
    </xf>
    <xf numFmtId="49" fontId="28" fillId="2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 shrinkToFit="1"/>
    </xf>
    <xf numFmtId="255" fontId="5" fillId="0" borderId="0" xfId="0" applyNumberFormat="1" applyFont="1" applyFill="1" applyAlignment="1">
      <alignment vertical="center"/>
    </xf>
    <xf numFmtId="262" fontId="4" fillId="0" borderId="1" xfId="0" applyNumberFormat="1" applyFont="1" applyFill="1" applyBorder="1" applyAlignment="1" applyProtection="1">
      <alignment horizontal="right" vertical="center" shrinkToFit="1"/>
    </xf>
    <xf numFmtId="0" fontId="4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1" fontId="4" fillId="0" borderId="1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shrinkToFit="1"/>
    </xf>
    <xf numFmtId="43" fontId="13" fillId="0" borderId="1" xfId="24" applyNumberFormat="1" applyFont="1" applyBorder="1" applyAlignment="1">
      <alignment vertical="center" wrapText="1"/>
    </xf>
    <xf numFmtId="255" fontId="5" fillId="0" borderId="1" xfId="0" applyNumberFormat="1" applyFont="1" applyFill="1" applyBorder="1" applyAlignment="1">
      <alignment vertical="center" shrinkToFit="1"/>
    </xf>
    <xf numFmtId="255" fontId="5" fillId="0" borderId="1" xfId="24" applyNumberFormat="1" applyFont="1" applyFill="1" applyBorder="1" applyAlignment="1" applyProtection="1">
      <alignment vertical="center" shrinkToFit="1"/>
    </xf>
    <xf numFmtId="255" fontId="5" fillId="0" borderId="1" xfId="24" applyNumberFormat="1" applyFont="1" applyFill="1" applyBorder="1" applyAlignment="1">
      <alignment vertical="center" shrinkToFit="1"/>
    </xf>
    <xf numFmtId="14" fontId="5" fillId="0" borderId="0" xfId="0" applyNumberFormat="1" applyFont="1" applyFill="1" applyAlignment="1">
      <alignment horizontal="left" vertical="center" shrinkToFit="1"/>
    </xf>
    <xf numFmtId="43" fontId="5" fillId="0" borderId="0" xfId="0" applyNumberFormat="1" applyFont="1" applyFill="1" applyAlignment="1">
      <alignment horizontal="right" vertical="center"/>
    </xf>
    <xf numFmtId="43" fontId="5" fillId="0" borderId="0" xfId="24" applyNumberFormat="1" applyFont="1" applyFill="1" applyAlignment="1">
      <alignment horizontal="right" vertical="center"/>
    </xf>
    <xf numFmtId="14" fontId="3" fillId="0" borderId="0" xfId="0" applyNumberFormat="1" applyFont="1" applyFill="1" applyAlignment="1">
      <alignment horizontal="left" vertical="center" shrinkToFit="1"/>
    </xf>
    <xf numFmtId="43" fontId="8" fillId="0" borderId="0" xfId="0" applyNumberFormat="1" applyFont="1" applyFill="1" applyAlignment="1">
      <alignment horizontal="right" vertical="center"/>
    </xf>
    <xf numFmtId="0" fontId="4" fillId="0" borderId="4" xfId="0" applyFont="1" applyFill="1" applyBorder="1" applyAlignment="1">
      <alignment vertical="center" shrinkToFit="1"/>
    </xf>
    <xf numFmtId="14" fontId="4" fillId="0" borderId="1" xfId="0" applyNumberFormat="1" applyFont="1" applyFill="1" applyBorder="1" applyAlignment="1" applyProtection="1">
      <alignment horizontal="left" vertical="center" shrinkToFit="1"/>
      <protection locked="0"/>
    </xf>
    <xf numFmtId="43" fontId="4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0" xfId="0" applyFont="1" applyFill="1" applyAlignment="1">
      <alignment horizontal="right" vertical="center"/>
    </xf>
    <xf numFmtId="43" fontId="3" fillId="0" borderId="6" xfId="24" applyNumberFormat="1" applyFont="1" applyFill="1" applyBorder="1" applyAlignment="1">
      <alignment horizontal="centerContinuous" vertical="center" shrinkToFit="1"/>
    </xf>
    <xf numFmtId="43" fontId="3" fillId="0" borderId="4" xfId="24" applyNumberFormat="1" applyFont="1" applyFill="1" applyBorder="1" applyAlignment="1">
      <alignment horizontal="centerContinuous" vertical="center" shrinkToFit="1"/>
    </xf>
    <xf numFmtId="2" fontId="3" fillId="0" borderId="6" xfId="0" applyNumberFormat="1" applyFont="1" applyFill="1" applyBorder="1" applyAlignment="1">
      <alignment horizontal="centerContinuous" vertical="center" shrinkToFit="1"/>
    </xf>
    <xf numFmtId="43" fontId="3" fillId="0" borderId="3" xfId="24" applyNumberFormat="1" applyFont="1" applyFill="1" applyBorder="1" applyAlignment="1">
      <alignment horizontal="center" vertical="center" shrinkToFit="1"/>
    </xf>
    <xf numFmtId="2" fontId="3" fillId="0" borderId="3" xfId="0" applyNumberFormat="1" applyFont="1" applyFill="1" applyBorder="1" applyAlignment="1">
      <alignment horizontal="center" vertical="center" shrinkToFit="1"/>
    </xf>
    <xf numFmtId="2" fontId="3" fillId="0" borderId="3" xfId="0" applyNumberFormat="1" applyFont="1" applyFill="1" applyBorder="1" applyAlignment="1">
      <alignment horizontal="center" vertical="center" wrapText="1"/>
    </xf>
    <xf numFmtId="43" fontId="4" fillId="0" borderId="1" xfId="24" applyNumberFormat="1" applyFont="1" applyFill="1" applyBorder="1" applyAlignment="1">
      <alignment horizontal="center" vertical="center" shrinkToFit="1"/>
    </xf>
    <xf numFmtId="49" fontId="4" fillId="0" borderId="1" xfId="24" applyNumberFormat="1" applyFont="1" applyFill="1" applyBorder="1" applyAlignment="1">
      <alignment horizontal="center" vertical="center" shrinkToFit="1"/>
    </xf>
    <xf numFmtId="262" fontId="4" fillId="0" borderId="1" xfId="0" applyNumberFormat="1" applyFont="1" applyFill="1" applyBorder="1" applyAlignment="1" applyProtection="1">
      <alignment vertical="center" shrinkToFit="1"/>
      <protection locked="0"/>
    </xf>
    <xf numFmtId="43" fontId="5" fillId="0" borderId="0" xfId="0" applyNumberFormat="1" applyFont="1" applyFill="1" applyAlignment="1">
      <alignment vertical="center" shrinkToFit="1"/>
    </xf>
    <xf numFmtId="43" fontId="3" fillId="0" borderId="0" xfId="24" applyNumberFormat="1" applyFont="1" applyFill="1" applyAlignment="1">
      <alignment horizontal="right" vertical="center"/>
    </xf>
    <xf numFmtId="43" fontId="3" fillId="0" borderId="11" xfId="0" applyNumberFormat="1" applyFont="1" applyFill="1" applyBorder="1" applyAlignment="1">
      <alignment horizontal="center" vertical="center" wrapText="1"/>
    </xf>
    <xf numFmtId="43" fontId="3" fillId="0" borderId="5" xfId="24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 shrinkToFit="1"/>
    </xf>
    <xf numFmtId="0" fontId="4" fillId="0" borderId="0" xfId="0" applyFont="1" applyFill="1" applyBorder="1" applyAlignment="1">
      <alignment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vertical="center" wrapText="1"/>
    </xf>
    <xf numFmtId="253" fontId="4" fillId="0" borderId="0" xfId="0" applyNumberFormat="1" applyFont="1" applyFill="1" applyAlignment="1">
      <alignment vertical="center" wrapText="1"/>
    </xf>
    <xf numFmtId="43" fontId="4" fillId="0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vertical="center"/>
    </xf>
    <xf numFmtId="43" fontId="3" fillId="0" borderId="2" xfId="0" applyNumberFormat="1" applyFont="1" applyBorder="1" applyAlignment="1">
      <alignment horizontal="center" vertical="center"/>
    </xf>
    <xf numFmtId="43" fontId="5" fillId="0" borderId="5" xfId="24" applyNumberFormat="1" applyFont="1" applyBorder="1" applyAlignment="1" applyProtection="1">
      <alignment horizontal="right" vertical="center"/>
    </xf>
    <xf numFmtId="43" fontId="4" fillId="0" borderId="5" xfId="24" applyNumberFormat="1" applyFont="1" applyBorder="1" applyAlignment="1" applyProtection="1">
      <alignment horizontal="right" vertical="center"/>
    </xf>
    <xf numFmtId="43" fontId="3" fillId="0" borderId="0" xfId="143" applyNumberFormat="1" applyFont="1" applyAlignment="1">
      <alignment vertical="center"/>
    </xf>
    <xf numFmtId="43" fontId="5" fillId="0" borderId="1" xfId="2007" applyNumberFormat="1" applyFont="1" applyBorder="1" applyAlignment="1">
      <alignment vertical="center"/>
    </xf>
    <xf numFmtId="0" fontId="4" fillId="0" borderId="6" xfId="143" applyFont="1" applyBorder="1" applyAlignment="1">
      <alignment horizontal="center" vertical="center"/>
    </xf>
    <xf numFmtId="0" fontId="4" fillId="0" borderId="4" xfId="143" applyFont="1" applyBorder="1" applyAlignment="1">
      <alignment horizontal="center" vertical="center"/>
    </xf>
    <xf numFmtId="49" fontId="4" fillId="0" borderId="1" xfId="143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3" fontId="4" fillId="0" borderId="5" xfId="24" applyNumberFormat="1" applyFont="1" applyBorder="1" applyAlignment="1" applyProtection="1">
      <alignment vertical="center"/>
    </xf>
    <xf numFmtId="252" fontId="3" fillId="0" borderId="0" xfId="143" applyNumberFormat="1" applyFont="1" applyAlignment="1">
      <alignment vertical="center"/>
    </xf>
    <xf numFmtId="49" fontId="3" fillId="0" borderId="0" xfId="143" applyNumberFormat="1" applyFont="1" applyAlignment="1">
      <alignment horizontal="right" vertical="center"/>
    </xf>
    <xf numFmtId="49" fontId="5" fillId="0" borderId="1" xfId="143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255" fontId="2" fillId="0" borderId="0" xfId="0" applyNumberFormat="1" applyFont="1" applyAlignment="1">
      <alignment vertical="center"/>
    </xf>
    <xf numFmtId="0" fontId="5" fillId="0" borderId="1" xfId="0" applyNumberFormat="1" applyFont="1" applyFill="1" applyBorder="1" applyAlignment="1">
      <alignment horizontal="left" vertical="center" wrapText="1"/>
    </xf>
    <xf numFmtId="43" fontId="5" fillId="0" borderId="1" xfId="24" applyNumberFormat="1" applyFont="1" applyFill="1" applyBorder="1" applyAlignment="1">
      <alignment horizontal="right" vertical="center" wrapText="1"/>
    </xf>
    <xf numFmtId="9" fontId="5" fillId="0" borderId="1" xfId="0" applyNumberFormat="1" applyFont="1" applyFill="1" applyBorder="1" applyAlignment="1">
      <alignment horizontal="right" vertical="center" wrapText="1"/>
    </xf>
    <xf numFmtId="255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Alignment="1">
      <alignment horizontal="left" vertical="center" wrapText="1"/>
    </xf>
    <xf numFmtId="49" fontId="29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43" fontId="5" fillId="0" borderId="1" xfId="24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right" vertical="center" wrapText="1"/>
    </xf>
    <xf numFmtId="10" fontId="23" fillId="0" borderId="1" xfId="0" applyNumberFormat="1" applyFont="1" applyFill="1" applyBorder="1" applyAlignment="1">
      <alignment horizontal="left" vertical="center" wrapText="1"/>
    </xf>
    <xf numFmtId="43" fontId="4" fillId="0" borderId="1" xfId="24" applyNumberFormat="1" applyFont="1" applyFill="1" applyBorder="1" applyAlignment="1">
      <alignment horizontal="center" vertical="center" wrapText="1"/>
    </xf>
    <xf numFmtId="257" fontId="2" fillId="0" borderId="0" xfId="0" applyNumberFormat="1" applyFont="1" applyFill="1" applyAlignment="1">
      <alignment vertical="center"/>
    </xf>
    <xf numFmtId="257" fontId="3" fillId="0" borderId="0" xfId="0" applyNumberFormat="1" applyFont="1" applyFill="1" applyAlignment="1">
      <alignment vertical="center"/>
    </xf>
    <xf numFmtId="257" fontId="3" fillId="0" borderId="1" xfId="0" applyNumberFormat="1" applyFont="1" applyFill="1" applyBorder="1" applyAlignment="1">
      <alignment horizontal="center" vertical="center" wrapText="1"/>
    </xf>
    <xf numFmtId="0" fontId="10" fillId="0" borderId="1" xfId="1694" applyFont="1" applyFill="1" applyBorder="1" applyAlignment="1">
      <alignment horizontal="left" vertical="center"/>
    </xf>
    <xf numFmtId="43" fontId="10" fillId="0" borderId="1" xfId="24" applyNumberFormat="1" applyFont="1" applyFill="1" applyBorder="1" applyAlignment="1">
      <alignment horizontal="center" vertical="center"/>
    </xf>
    <xf numFmtId="43" fontId="5" fillId="0" borderId="1" xfId="24" applyNumberFormat="1" applyFont="1" applyFill="1" applyBorder="1" applyAlignment="1">
      <alignment horizontal="center" vertical="center" shrinkToFit="1"/>
    </xf>
    <xf numFmtId="43" fontId="5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 applyProtection="1">
      <alignment vertical="center" shrinkToFit="1"/>
      <protection locked="0"/>
    </xf>
    <xf numFmtId="0" fontId="4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 applyProtection="1">
      <alignment vertical="center" shrinkToFit="1"/>
      <protection locked="0"/>
    </xf>
    <xf numFmtId="0" fontId="3" fillId="0" borderId="6" xfId="0" applyNumberFormat="1" applyFont="1" applyFill="1" applyBorder="1" applyAlignment="1" applyProtection="1">
      <alignment horizontal="center" vertical="center" shrinkToFit="1"/>
      <protection locked="0"/>
    </xf>
    <xf numFmtId="43" fontId="4" fillId="0" borderId="4" xfId="24" applyNumberFormat="1" applyFont="1" applyFill="1" applyBorder="1" applyAlignment="1">
      <alignment vertical="center" shrinkToFit="1"/>
    </xf>
    <xf numFmtId="43" fontId="5" fillId="0" borderId="1" xfId="24" applyNumberFormat="1" applyFont="1" applyFill="1" applyBorder="1" applyAlignment="1" applyProtection="1">
      <alignment vertical="center" shrinkToFit="1"/>
      <protection locked="0"/>
    </xf>
    <xf numFmtId="43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5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3" fontId="5" fillId="0" borderId="1" xfId="24" applyNumberFormat="1" applyFont="1" applyBorder="1" applyAlignment="1" applyProtection="1">
      <alignment horizontal="right" vertical="center"/>
    </xf>
    <xf numFmtId="0" fontId="4" fillId="0" borderId="8" xfId="0" applyFont="1" applyFill="1" applyBorder="1" applyAlignment="1">
      <alignment horizontal="center"/>
    </xf>
    <xf numFmtId="0" fontId="4" fillId="0" borderId="0" xfId="143" applyFont="1" applyAlignment="1">
      <alignment horizontal="right" vertical="center"/>
    </xf>
    <xf numFmtId="0" fontId="3" fillId="0" borderId="1" xfId="143" applyFont="1" applyBorder="1" applyAlignment="1">
      <alignment horizontal="center" vertical="center"/>
    </xf>
    <xf numFmtId="0" fontId="3" fillId="0" borderId="1" xfId="143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2" fontId="5" fillId="0" borderId="1" xfId="0" applyNumberFormat="1" applyFont="1" applyFill="1" applyBorder="1" applyAlignment="1">
      <alignment horizontal="right" vertical="center" wrapText="1"/>
    </xf>
    <xf numFmtId="43" fontId="5" fillId="0" borderId="1" xfId="24" applyNumberFormat="1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262" fontId="4" fillId="0" borderId="1" xfId="0" applyNumberFormat="1" applyFont="1" applyFill="1" applyBorder="1" applyAlignment="1" applyProtection="1">
      <alignment vertical="center"/>
      <protection locked="0"/>
    </xf>
    <xf numFmtId="255" fontId="4" fillId="0" borderId="1" xfId="0" applyNumberFormat="1" applyFont="1" applyFill="1" applyBorder="1" applyAlignment="1" applyProtection="1">
      <alignment vertical="center"/>
    </xf>
    <xf numFmtId="43" fontId="4" fillId="0" borderId="1" xfId="24" applyNumberFormat="1" applyFont="1" applyFill="1" applyBorder="1" applyAlignment="1" applyProtection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3" fontId="2" fillId="0" borderId="0" xfId="0" applyNumberFormat="1" applyFont="1" applyFill="1" applyAlignment="1">
      <alignment vertical="center"/>
    </xf>
    <xf numFmtId="43" fontId="2" fillId="0" borderId="1" xfId="24" applyNumberFormat="1" applyFont="1" applyFill="1" applyBorder="1" applyAlignment="1">
      <alignment vertical="center"/>
    </xf>
    <xf numFmtId="273" fontId="5" fillId="0" borderId="1" xfId="0" applyNumberFormat="1" applyFont="1" applyBorder="1" applyAlignment="1" applyProtection="1">
      <alignment horizontal="center" vertical="center"/>
      <protection locked="0"/>
    </xf>
    <xf numFmtId="273" fontId="5" fillId="0" borderId="1" xfId="0" applyNumberFormat="1" applyFont="1" applyBorder="1" applyAlignment="1" applyProtection="1">
      <alignment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vertical="center"/>
      <protection locked="0"/>
    </xf>
    <xf numFmtId="43" fontId="5" fillId="0" borderId="1" xfId="24" applyNumberFormat="1" applyFont="1" applyBorder="1" applyAlignment="1">
      <alignment horizontal="right" vertical="center"/>
    </xf>
    <xf numFmtId="43" fontId="4" fillId="0" borderId="1" xfId="24" applyNumberFormat="1" applyFont="1" applyBorder="1" applyAlignment="1" applyProtection="1">
      <alignment horizontal="right" vertical="center"/>
      <protection locked="0"/>
    </xf>
    <xf numFmtId="0" fontId="30" fillId="0" borderId="0" xfId="1697" applyFont="1" applyAlignment="1">
      <alignment vertical="center"/>
    </xf>
    <xf numFmtId="0" fontId="4" fillId="0" borderId="0" xfId="1697" applyFont="1" applyAlignment="1">
      <alignment vertical="center"/>
    </xf>
    <xf numFmtId="0" fontId="4" fillId="0" borderId="0" xfId="1697" applyFont="1" applyAlignment="1">
      <alignment horizontal="center" vertical="center" wrapText="1"/>
    </xf>
    <xf numFmtId="0" fontId="5" fillId="0" borderId="0" xfId="1697" applyFont="1" applyAlignment="1">
      <alignment vertical="center"/>
    </xf>
    <xf numFmtId="0" fontId="5" fillId="0" borderId="0" xfId="1697" applyFont="1" applyFill="1" applyAlignment="1">
      <alignment vertical="center"/>
    </xf>
    <xf numFmtId="0" fontId="5" fillId="0" borderId="0" xfId="1697" applyFont="1" applyAlignment="1">
      <alignment vertical="center" wrapText="1"/>
    </xf>
    <xf numFmtId="0" fontId="31" fillId="0" borderId="0" xfId="1697" applyFont="1" applyAlignment="1">
      <alignment vertical="center"/>
    </xf>
    <xf numFmtId="0" fontId="31" fillId="0" borderId="0" xfId="1697" applyFont="1" applyAlignment="1">
      <alignment horizontal="center" vertical="center"/>
    </xf>
    <xf numFmtId="0" fontId="32" fillId="0" borderId="0" xfId="1697" applyFont="1" applyAlignment="1">
      <alignment horizontal="center" vertical="center"/>
    </xf>
    <xf numFmtId="0" fontId="30" fillId="0" borderId="0" xfId="1697" applyFont="1" applyAlignment="1">
      <alignment horizontal="center" vertical="center"/>
    </xf>
    <xf numFmtId="0" fontId="3" fillId="0" borderId="0" xfId="1697" applyFont="1" applyAlignment="1">
      <alignment horizontal="left" vertical="center"/>
    </xf>
    <xf numFmtId="0" fontId="4" fillId="0" borderId="3" xfId="1697" applyFont="1" applyBorder="1" applyAlignment="1">
      <alignment horizontal="center" vertical="center" wrapText="1"/>
    </xf>
    <xf numFmtId="0" fontId="4" fillId="0" borderId="6" xfId="1697" applyFont="1" applyBorder="1" applyAlignment="1">
      <alignment horizontal="center" vertical="center"/>
    </xf>
    <xf numFmtId="0" fontId="4" fillId="0" borderId="5" xfId="1697" applyFont="1" applyBorder="1" applyAlignment="1">
      <alignment horizontal="center" vertical="center" wrapText="1"/>
    </xf>
    <xf numFmtId="0" fontId="4" fillId="0" borderId="1" xfId="1697" applyFont="1" applyBorder="1" applyAlignment="1">
      <alignment horizontal="center" vertical="center" wrapText="1"/>
    </xf>
    <xf numFmtId="0" fontId="5" fillId="0" borderId="1" xfId="1697" applyNumberFormat="1" applyFont="1" applyBorder="1" applyAlignment="1">
      <alignment horizontal="center" vertical="center"/>
    </xf>
    <xf numFmtId="0" fontId="5" fillId="0" borderId="1" xfId="1697" applyFont="1" applyFill="1" applyBorder="1" applyAlignment="1">
      <alignment vertical="center"/>
    </xf>
    <xf numFmtId="0" fontId="5" fillId="0" borderId="1" xfId="1697" applyFont="1" applyBorder="1" applyAlignment="1">
      <alignment horizontal="center" vertical="center"/>
    </xf>
    <xf numFmtId="0" fontId="5" fillId="0" borderId="1" xfId="1697" applyFont="1" applyFill="1" applyBorder="1" applyAlignment="1">
      <alignment horizontal="center" vertical="center"/>
    </xf>
    <xf numFmtId="4" fontId="5" fillId="0" borderId="1" xfId="1697" applyNumberFormat="1" applyFont="1" applyFill="1" applyBorder="1" applyAlignment="1">
      <alignment vertical="center"/>
    </xf>
    <xf numFmtId="0" fontId="5" fillId="0" borderId="1" xfId="1697" applyFont="1" applyBorder="1" applyAlignment="1">
      <alignment vertical="center"/>
    </xf>
    <xf numFmtId="0" fontId="33" fillId="0" borderId="1" xfId="1697" applyFont="1" applyBorder="1" applyAlignment="1">
      <alignment vertical="center"/>
    </xf>
    <xf numFmtId="0" fontId="5" fillId="0" borderId="1" xfId="1697" applyNumberFormat="1" applyFont="1" applyFill="1" applyBorder="1" applyAlignment="1">
      <alignment horizontal="center" vertical="center"/>
    </xf>
    <xf numFmtId="0" fontId="33" fillId="0" borderId="1" xfId="1697" applyFont="1" applyFill="1" applyBorder="1" applyAlignment="1">
      <alignment vertical="center"/>
    </xf>
    <xf numFmtId="257" fontId="33" fillId="0" borderId="1" xfId="1697" applyNumberFormat="1" applyFont="1" applyBorder="1" applyAlignment="1">
      <alignment vertical="center"/>
    </xf>
    <xf numFmtId="0" fontId="4" fillId="0" borderId="1" xfId="1697" applyFont="1" applyBorder="1" applyAlignment="1">
      <alignment horizontal="center" vertical="center"/>
    </xf>
    <xf numFmtId="0" fontId="24" fillId="0" borderId="0" xfId="0" applyFont="1" applyFill="1"/>
    <xf numFmtId="0" fontId="34" fillId="0" borderId="0" xfId="1697" applyFont="1" applyAlignment="1">
      <alignment vertical="center"/>
    </xf>
    <xf numFmtId="0" fontId="0" fillId="0" borderId="0" xfId="1697" applyFont="1" applyAlignment="1">
      <alignment vertical="center"/>
    </xf>
    <xf numFmtId="0" fontId="35" fillId="0" borderId="0" xfId="1697" applyFont="1" applyAlignment="1">
      <alignment vertical="center"/>
    </xf>
    <xf numFmtId="0" fontId="24" fillId="0" borderId="0" xfId="1697" applyFont="1" applyAlignment="1">
      <alignment vertical="center"/>
    </xf>
    <xf numFmtId="43" fontId="30" fillId="0" borderId="0" xfId="1697" applyNumberFormat="1" applyFont="1" applyAlignment="1">
      <alignment horizontal="center" vertical="center"/>
    </xf>
    <xf numFmtId="0" fontId="4" fillId="0" borderId="7" xfId="1697" applyFont="1" applyBorder="1" applyAlignment="1">
      <alignment horizontal="center" vertical="center"/>
    </xf>
    <xf numFmtId="0" fontId="4" fillId="0" borderId="4" xfId="1697" applyFont="1" applyBorder="1" applyAlignment="1">
      <alignment horizontal="center" vertical="center"/>
    </xf>
    <xf numFmtId="0" fontId="4" fillId="0" borderId="9" xfId="1697" applyFont="1" applyBorder="1" applyAlignment="1">
      <alignment horizontal="center" vertical="center"/>
    </xf>
    <xf numFmtId="0" fontId="4" fillId="0" borderId="8" xfId="1697" applyFont="1" applyBorder="1" applyAlignment="1">
      <alignment horizontal="center" vertical="center"/>
    </xf>
    <xf numFmtId="0" fontId="4" fillId="0" borderId="12" xfId="1697" applyFont="1" applyBorder="1" applyAlignment="1">
      <alignment horizontal="center" vertical="center"/>
    </xf>
    <xf numFmtId="0" fontId="33" fillId="0" borderId="1" xfId="1697" applyFont="1" applyBorder="1" applyAlignment="1">
      <alignment horizontal="center" vertical="center"/>
    </xf>
    <xf numFmtId="2" fontId="33" fillId="0" borderId="1" xfId="1697" applyNumberFormat="1" applyFont="1" applyBorder="1" applyAlignment="1">
      <alignment horizontal="center" vertical="center"/>
    </xf>
    <xf numFmtId="0" fontId="30" fillId="0" borderId="0" xfId="1697" applyFont="1" applyAlignment="1">
      <alignment horizontal="right" vertical="center"/>
    </xf>
    <xf numFmtId="0" fontId="3" fillId="0" borderId="0" xfId="1697" applyFont="1" applyAlignment="1">
      <alignment horizontal="right" vertical="center"/>
    </xf>
    <xf numFmtId="0" fontId="5" fillId="0" borderId="1" xfId="1697" applyFont="1" applyBorder="1" applyAlignment="1">
      <alignment vertical="center" wrapText="1"/>
    </xf>
    <xf numFmtId="0" fontId="24" fillId="0" borderId="0" xfId="1697" applyFont="1" applyAlignment="1">
      <alignment horizontal="right" vertical="center"/>
    </xf>
    <xf numFmtId="0" fontId="4" fillId="0" borderId="1" xfId="92" applyNumberFormat="1" applyFont="1" applyFill="1" applyBorder="1" applyAlignment="1">
      <alignment horizontal="center" vertical="center" wrapText="1"/>
    </xf>
    <xf numFmtId="0" fontId="4" fillId="0" borderId="1" xfId="92" applyFont="1" applyFill="1" applyBorder="1" applyAlignment="1">
      <alignment horizontal="center" vertical="center" wrapText="1"/>
    </xf>
    <xf numFmtId="255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255" fontId="5" fillId="0" borderId="1" xfId="24" applyNumberFormat="1" applyFont="1" applyBorder="1" applyAlignment="1">
      <alignment horizontal="center" vertical="center" wrapText="1"/>
    </xf>
    <xf numFmtId="43" fontId="10" fillId="0" borderId="1" xfId="24" applyNumberFormat="1" applyFont="1" applyFill="1" applyBorder="1" applyAlignment="1">
      <alignment horizontal="right" vertical="center"/>
    </xf>
    <xf numFmtId="43" fontId="36" fillId="0" borderId="1" xfId="24" applyNumberFormat="1" applyFont="1" applyBorder="1" applyAlignment="1">
      <alignment horizontal="right" vertical="center" wrapText="1"/>
    </xf>
    <xf numFmtId="43" fontId="36" fillId="0" borderId="1" xfId="24" applyNumberFormat="1" applyFont="1" applyFill="1" applyBorder="1" applyAlignment="1">
      <alignment horizontal="right" vertical="center" wrapText="1"/>
    </xf>
    <xf numFmtId="43" fontId="5" fillId="0" borderId="0" xfId="24" applyNumberFormat="1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/>
    </xf>
    <xf numFmtId="43" fontId="5" fillId="0" borderId="1" xfId="24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254" fontId="5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273" fontId="13" fillId="0" borderId="1" xfId="0" applyNumberFormat="1" applyFont="1" applyBorder="1" applyAlignment="1" applyProtection="1">
      <alignment vertical="center"/>
      <protection locked="0"/>
    </xf>
    <xf numFmtId="0" fontId="13" fillId="0" borderId="1" xfId="0" applyNumberFormat="1" applyFont="1" applyBorder="1" applyAlignment="1" applyProtection="1">
      <alignment vertical="center"/>
      <protection locked="0"/>
    </xf>
    <xf numFmtId="262" fontId="13" fillId="0" borderId="1" xfId="0" applyNumberFormat="1" applyFont="1" applyBorder="1" applyAlignment="1" applyProtection="1">
      <alignment vertical="center"/>
    </xf>
    <xf numFmtId="43" fontId="4" fillId="0" borderId="1" xfId="0" applyNumberFormat="1" applyFont="1" applyBorder="1" applyAlignment="1">
      <alignment vertical="center"/>
    </xf>
    <xf numFmtId="257" fontId="5" fillId="0" borderId="1" xfId="0" applyNumberFormat="1" applyFont="1" applyBorder="1" applyAlignment="1">
      <alignment horizontal="center" vertical="center"/>
    </xf>
    <xf numFmtId="257" fontId="5" fillId="0" borderId="1" xfId="0" applyNumberFormat="1" applyFont="1" applyBorder="1" applyAlignment="1">
      <alignment horizontal="right" vertical="center"/>
    </xf>
    <xf numFmtId="43" fontId="4" fillId="0" borderId="1" xfId="24" applyNumberFormat="1" applyFont="1" applyBorder="1" applyAlignment="1">
      <alignment horizontal="right" vertical="center"/>
    </xf>
    <xf numFmtId="43" fontId="5" fillId="0" borderId="1" xfId="24" applyNumberFormat="1" applyFont="1" applyBorder="1" applyAlignment="1">
      <alignment horizontal="center" vertical="center" wrapText="1"/>
    </xf>
    <xf numFmtId="43" fontId="4" fillId="0" borderId="1" xfId="24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3" fontId="8" fillId="0" borderId="0" xfId="0" applyNumberFormat="1" applyFont="1" applyFill="1" applyAlignment="1">
      <alignment horizontal="center" vertical="center"/>
    </xf>
    <xf numFmtId="257" fontId="5" fillId="0" borderId="1" xfId="0" applyNumberFormat="1" applyFont="1" applyFill="1" applyBorder="1" applyAlignment="1">
      <alignment horizontal="center" vertical="center"/>
    </xf>
    <xf numFmtId="273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NumberFormat="1" applyFont="1" applyFill="1" applyBorder="1" applyAlignment="1" applyProtection="1">
      <alignment vertical="center"/>
      <protection locked="0"/>
    </xf>
    <xf numFmtId="43" fontId="5" fillId="0" borderId="1" xfId="24" applyNumberFormat="1" applyFont="1" applyFill="1" applyBorder="1" applyAlignment="1" applyProtection="1">
      <alignment horizontal="right" vertical="center"/>
      <protection locked="0"/>
    </xf>
    <xf numFmtId="43" fontId="4" fillId="0" borderId="1" xfId="24" applyNumberFormat="1" applyFont="1" applyFill="1" applyBorder="1" applyAlignment="1">
      <alignment horizontal="right" vertical="center"/>
    </xf>
    <xf numFmtId="43" fontId="2" fillId="0" borderId="1" xfId="24" applyNumberFormat="1" applyFont="1" applyFill="1" applyBorder="1" applyAlignment="1">
      <alignment horizontal="right" vertical="center"/>
    </xf>
    <xf numFmtId="49" fontId="2" fillId="0" borderId="0" xfId="0" applyNumberFormat="1" applyFont="1"/>
    <xf numFmtId="49" fontId="1" fillId="0" borderId="0" xfId="0" applyNumberFormat="1" applyFont="1"/>
    <xf numFmtId="0" fontId="6" fillId="0" borderId="0" xfId="0" applyFont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274" fontId="4" fillId="0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43" fontId="10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273" fontId="5" fillId="0" borderId="1" xfId="0" applyNumberFormat="1" applyFont="1" applyFill="1" applyBorder="1" applyAlignment="1" applyProtection="1">
      <alignment vertical="center" shrinkToFit="1"/>
      <protection locked="0"/>
    </xf>
    <xf numFmtId="0" fontId="4" fillId="0" borderId="1" xfId="5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vertical="center" shrinkToFit="1"/>
      <protection locked="0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50" applyFont="1" applyFill="1" applyBorder="1" applyAlignment="1">
      <alignment horizontal="center" vertical="center" shrinkToFit="1"/>
    </xf>
    <xf numFmtId="43" fontId="10" fillId="0" borderId="1" xfId="24" applyNumberFormat="1" applyFont="1" applyFill="1" applyBorder="1" applyAlignment="1">
      <alignment vertical="center"/>
    </xf>
    <xf numFmtId="43" fontId="10" fillId="0" borderId="1" xfId="24" applyNumberFormat="1" applyFont="1" applyBorder="1" applyAlignment="1">
      <alignment vertical="center"/>
    </xf>
    <xf numFmtId="43" fontId="4" fillId="0" borderId="1" xfId="24" applyNumberFormat="1" applyFont="1" applyFill="1" applyBorder="1" applyAlignment="1" applyProtection="1">
      <alignment vertical="center" shrinkToFit="1"/>
      <protection locked="0"/>
    </xf>
    <xf numFmtId="43" fontId="5" fillId="0" borderId="5" xfId="24" applyNumberFormat="1" applyFont="1" applyFill="1" applyBorder="1" applyAlignment="1" applyProtection="1">
      <alignment vertical="center" shrinkToFit="1"/>
    </xf>
    <xf numFmtId="43" fontId="4" fillId="0" borderId="5" xfId="24" applyNumberFormat="1" applyFont="1" applyFill="1" applyBorder="1" applyAlignment="1" applyProtection="1">
      <alignment vertical="center" shrinkToFit="1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257" fontId="37" fillId="0" borderId="0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1" fillId="0" borderId="0" xfId="0" applyNumberFormat="1" applyFont="1" applyFill="1" applyBorder="1" applyAlignment="1">
      <alignment horizontal="center" vertical="center"/>
    </xf>
    <xf numFmtId="43" fontId="11" fillId="0" borderId="0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257" fontId="11" fillId="0" borderId="0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257" fontId="10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43" fontId="10" fillId="0" borderId="1" xfId="24" applyNumberFormat="1" applyFont="1" applyFill="1" applyBorder="1" applyAlignment="1">
      <alignment vertical="center" wrapText="1"/>
    </xf>
    <xf numFmtId="43" fontId="9" fillId="0" borderId="1" xfId="24" applyNumberFormat="1" applyFont="1" applyFill="1" applyBorder="1" applyAlignment="1">
      <alignment vertical="center" wrapText="1"/>
    </xf>
    <xf numFmtId="0" fontId="5" fillId="0" borderId="4" xfId="0" applyNumberFormat="1" applyFont="1" applyFill="1" applyBorder="1" applyAlignment="1" applyProtection="1">
      <alignment vertical="center" shrinkToFit="1"/>
      <protection locked="0"/>
    </xf>
    <xf numFmtId="0" fontId="22" fillId="0" borderId="3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3" fontId="13" fillId="0" borderId="1" xfId="24" applyNumberFormat="1" applyFont="1" applyFill="1" applyBorder="1" applyAlignment="1">
      <alignment horizontal="center" vertical="center" shrinkToFit="1"/>
    </xf>
    <xf numFmtId="43" fontId="13" fillId="0" borderId="1" xfId="24" applyNumberFormat="1" applyFont="1" applyFill="1" applyBorder="1" applyAlignment="1">
      <alignment horizontal="center" vertical="center" wrapText="1" shrinkToFit="1"/>
    </xf>
    <xf numFmtId="14" fontId="5" fillId="0" borderId="1" xfId="0" applyNumberFormat="1" applyFont="1" applyFill="1" applyBorder="1" applyAlignment="1">
      <alignment horizontal="center" vertical="center" wrapText="1"/>
    </xf>
    <xf numFmtId="43" fontId="5" fillId="0" borderId="1" xfId="24" applyNumberFormat="1" applyFont="1" applyBorder="1" applyAlignment="1">
      <alignment horizontal="right" vertical="center" wrapText="1" shrinkToFit="1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 shrinkToFit="1"/>
    </xf>
    <xf numFmtId="0" fontId="5" fillId="0" borderId="1" xfId="1694" applyFont="1" applyBorder="1" applyAlignment="1">
      <alignment vertical="center"/>
    </xf>
    <xf numFmtId="264" fontId="5" fillId="0" borderId="1" xfId="0" applyNumberFormat="1" applyFont="1" applyFill="1" applyBorder="1" applyAlignment="1">
      <alignment horizontal="left" vertical="center"/>
    </xf>
    <xf numFmtId="264" fontId="5" fillId="0" borderId="6" xfId="0" applyNumberFormat="1" applyFont="1" applyFill="1" applyBorder="1" applyAlignment="1">
      <alignment horizontal="left" vertical="center"/>
    </xf>
    <xf numFmtId="265" fontId="5" fillId="0" borderId="6" xfId="0" applyNumberFormat="1" applyFont="1" applyFill="1" applyBorder="1" applyAlignment="1">
      <alignment horizontal="center" vertical="center"/>
    </xf>
    <xf numFmtId="255" fontId="5" fillId="0" borderId="1" xfId="24" applyNumberFormat="1" applyFont="1" applyFill="1" applyBorder="1" applyAlignment="1">
      <alignment horizontal="right" vertical="center"/>
    </xf>
    <xf numFmtId="254" fontId="5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39" fillId="0" borderId="0" xfId="0" applyFont="1" applyFill="1" applyAlignment="1">
      <alignment vertical="center"/>
    </xf>
    <xf numFmtId="0" fontId="6" fillId="0" borderId="0" xfId="0" applyFont="1" applyAlignment="1">
      <alignment horizontal="right" vertical="top"/>
    </xf>
    <xf numFmtId="0" fontId="4" fillId="0" borderId="0" xfId="0" applyFont="1" applyBorder="1" applyAlignment="1">
      <alignment horizontal="left" vertical="center"/>
    </xf>
    <xf numFmtId="49" fontId="5" fillId="0" borderId="0" xfId="0" applyNumberFormat="1" applyFont="1"/>
    <xf numFmtId="43" fontId="5" fillId="0" borderId="1" xfId="24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263" fontId="5" fillId="0" borderId="6" xfId="0" applyNumberFormat="1" applyFont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3" fontId="2" fillId="0" borderId="0" xfId="0" applyNumberFormat="1" applyFont="1" applyFill="1"/>
  </cellXfs>
  <cellStyles count="2094">
    <cellStyle name="常规" xfId="0" builtinId="0"/>
    <cellStyle name="货币[0]" xfId="1" builtinId="7"/>
    <cellStyle name="常规 44" xfId="2"/>
    <cellStyle name="货币" xfId="3" builtinId="4"/>
    <cellStyle name="好_存货 25 2" xfId="4"/>
    <cellStyle name="好_存货 30 2" xfId="5"/>
    <cellStyle name="强调文字颜色 2 3 2" xfId="6"/>
    <cellStyle name="输入" xfId="7" builtinId="20"/>
    <cellStyle name="?…????è [0.00]_Region Orders (2)" xfId="8"/>
    <cellStyle name="20% - 强调文字颜色 3" xfId="9" builtinId="38"/>
    <cellStyle name="args.style" xfId="10"/>
    <cellStyle name="0,0_x000d__x000a_NA_x000d__x000a_ 2 3 2" xfId="11"/>
    <cellStyle name="千位分隔[0]" xfId="12" builtinId="6"/>
    <cellStyle name="?痃%S&amp;F?_x0008_?o_x0006__x0007__x0001__x0001_ 2 2 2" xfId="13"/>
    <cellStyle name="千位分隔 2 6" xfId="14"/>
    <cellStyle name="好_设备申报明细表——清河一矿表（审后） 2" xfId="15"/>
    <cellStyle name="差" xfId="16" builtinId="27"/>
    <cellStyle name="40% - 强调文字颜色 3" xfId="17" builtinId="39"/>
    <cellStyle name="Calc Percent (1)" xfId="18"/>
    <cellStyle name="_资产评估申报表--通用v4.0(临沂中孚企业修改)" xfId="19"/>
    <cellStyle name="_玉璘集团资产评估申报1231" xfId="20"/>
    <cellStyle name="?…????è_Region Orders (2)" xfId="21"/>
    <cellStyle name="?? 2 2" xfId="22"/>
    <cellStyle name="计算 2" xfId="23"/>
    <cellStyle name="千位分隔" xfId="24" builtinId="3"/>
    <cellStyle name="_玉璘机器设备（含集团、塞里岛）3.20" xfId="25"/>
    <cellStyle name="60% - 强调文字颜色 3" xfId="26" builtinId="40"/>
    <cellStyle name="日期" xfId="27"/>
    <cellStyle name="60% - 强调文字颜色 6 3 2" xfId="28"/>
    <cellStyle name="超链接" xfId="29" builtinId="8"/>
    <cellStyle name="百分比" xfId="30" builtinId="5"/>
    <cellStyle name="好_存货 23" xfId="31"/>
    <cellStyle name="好_存货 18" xfId="32"/>
    <cellStyle name="_11-大兴安岭" xfId="33"/>
    <cellStyle name="_北京海信设备底稿" xfId="34"/>
    <cellStyle name="60% - 强调文字颜色 4 2 2 2" xfId="35"/>
    <cellStyle name="已访问的超链接" xfId="36" builtinId="9"/>
    <cellStyle name="注释" xfId="37" builtinId="10"/>
    <cellStyle name="revised 2 2" xfId="38"/>
    <cellStyle name="60% - 强调文字颜色 2 3" xfId="39"/>
    <cellStyle name="60% - 强调文字颜色 2" xfId="40" builtinId="36"/>
    <cellStyle name="百分比 7" xfId="41"/>
    <cellStyle name="Comma 2" xfId="42"/>
    <cellStyle name="标题 4" xfId="43" builtinId="19"/>
    <cellStyle name="警告文本" xfId="44" builtinId="11"/>
    <cellStyle name="常规 4 4 3" xfId="45"/>
    <cellStyle name="常规 4 2 2 3" xfId="46"/>
    <cellStyle name="60% - 强调文字颜色 2 2 2" xfId="47"/>
    <cellStyle name="Calc Units (0)" xfId="48"/>
    <cellStyle name="强调文字颜色 1 2 3" xfId="49"/>
    <cellStyle name="常规_其他应收款" xfId="50"/>
    <cellStyle name="Currency$[0]" xfId="51"/>
    <cellStyle name="标题" xfId="52" builtinId="15"/>
    <cellStyle name="解释性文本" xfId="53" builtinId="53"/>
    <cellStyle name="标题 1" xfId="54" builtinId="16"/>
    <cellStyle name="常规 5 2 2" xfId="55"/>
    <cellStyle name="0%" xfId="56"/>
    <cellStyle name="0,0_x000d__x000a_NA_x000d__x000a_" xfId="57"/>
    <cellStyle name="60% - 强调文字颜色 2 2 2 2" xfId="58"/>
    <cellStyle name="标题 2" xfId="59" builtinId="17"/>
    <cellStyle name="资产 3" xfId="60"/>
    <cellStyle name="_33-呼兰" xfId="61"/>
    <cellStyle name="_表12-1委托贷款1" xfId="62"/>
    <cellStyle name="60% - 强调文字颜色 1" xfId="63" builtinId="32"/>
    <cellStyle name="标题 3" xfId="64" builtinId="18"/>
    <cellStyle name="60% - 强调文字颜色 4" xfId="65" builtinId="44"/>
    <cellStyle name="输出" xfId="66" builtinId="21"/>
    <cellStyle name="常规 90" xfId="67"/>
    <cellStyle name="计算" xfId="68" builtinId="22"/>
    <cellStyle name="?? 2" xfId="69"/>
    <cellStyle name="计算 3 2" xfId="70"/>
    <cellStyle name="?? 2 3 2" xfId="71"/>
    <cellStyle name="检查单元格" xfId="72" builtinId="23"/>
    <cellStyle name="差_设备申报明细表——清河一矿表（审后）" xfId="73"/>
    <cellStyle name="差_E22、长期待摊费用 2 2" xfId="74"/>
    <cellStyle name="40% - 强调文字颜色 4 2" xfId="75"/>
    <cellStyle name="Currency1 5" xfId="76"/>
    <cellStyle name="20% - 强调文字颜色 6" xfId="77" builtinId="50"/>
    <cellStyle name="_long term loan - others 300504" xfId="78"/>
    <cellStyle name="强调文字颜色 2" xfId="79" builtinId="33"/>
    <cellStyle name="链接单元格" xfId="80" builtinId="24"/>
    <cellStyle name="_23-平房" xfId="81"/>
    <cellStyle name="60% - 强调文字颜色 4 2 3" xfId="82"/>
    <cellStyle name="汇总" xfId="83" builtinId="25"/>
    <cellStyle name="AA NUMBER2" xfId="84"/>
    <cellStyle name="好" xfId="85" builtinId="26"/>
    <cellStyle name="适中" xfId="86" builtinId="28"/>
    <cellStyle name="Dollar (zero dec) 2 2" xfId="87"/>
    <cellStyle name="20% - 强调文字颜色 3 3" xfId="88"/>
    <cellStyle name="20% - 强调文字颜色 5" xfId="89" builtinId="46"/>
    <cellStyle name="检查单元格 3 2" xfId="90"/>
    <cellStyle name="好_E08、其他应收款" xfId="91"/>
    <cellStyle name=" 3]_x000d__x000a_Zoomed=1_x000d__x000a_Row=128_x000d__x000a_Column=101_x000d__x000a_Height=300_x000d__x000a_Width=301_x000d__x000a_FontName=System_x000d__x000a_FontStyle=1_x000d__x000a_FontSize=12_x000d__x000a_PrtFontNa" xfId="92"/>
    <cellStyle name="强调文字颜色 1" xfId="93" builtinId="29"/>
    <cellStyle name="常规 2 2 2 4" xfId="94"/>
    <cellStyle name="20% - 强调文字颜色 1" xfId="95" builtinId="30"/>
    <cellStyle name="40% - 强调文字颜色 1" xfId="96" builtinId="31"/>
    <cellStyle name="常规 47 2 3" xfId="97"/>
    <cellStyle name="差_E23、递延所得税资产" xfId="98"/>
    <cellStyle name="40% - 强调文字颜色 4 3 2" xfId="99"/>
    <cellStyle name="输出 2" xfId="100"/>
    <cellStyle name="常规 90 2" xfId="101"/>
    <cellStyle name="0.0%" xfId="102"/>
    <cellStyle name="20% - 强调文字颜色 2" xfId="103" builtinId="34"/>
    <cellStyle name="40% - 强调文字颜色 2" xfId="104" builtinId="35"/>
    <cellStyle name="_43-报帐组" xfId="105"/>
    <cellStyle name="强调文字颜色 3" xfId="106" builtinId="37"/>
    <cellStyle name="_Part III.200406.Loan and Liabilities details.(Site Name)_Shenhua PBC package 050530" xfId="107"/>
    <cellStyle name="千位分隔[0] 3" xfId="108"/>
    <cellStyle name="_Shenhua PBC package 050530_审计评估联合申报明细表－GG" xfId="109"/>
    <cellStyle name="强调文字颜色 4" xfId="110" builtinId="41"/>
    <cellStyle name="20% - 强调文字颜色 4" xfId="111" builtinId="42"/>
    <cellStyle name="计算 3" xfId="112"/>
    <cellStyle name="?? 2 3" xfId="113"/>
    <cellStyle name="40% - 强调文字颜色 4" xfId="114" builtinId="43"/>
    <cellStyle name="差_E22、长期待摊费用 2" xfId="115"/>
    <cellStyle name="强调文字颜色 5" xfId="116" builtinId="45"/>
    <cellStyle name="_评估申报表（美丰）" xfId="117"/>
    <cellStyle name="40% - 强调文字颜色 5" xfId="118" builtinId="47"/>
    <cellStyle name="常规_9、FN-专项应付款" xfId="119"/>
    <cellStyle name="差_E22、长期待摊费用 3" xfId="120"/>
    <cellStyle name="计算 4" xfId="121"/>
    <cellStyle name="?? 2 4" xfId="122"/>
    <cellStyle name="60% - 强调文字颜色 5 2 2 2" xfId="123"/>
    <cellStyle name="Currency1 2 2 2" xfId="124"/>
    <cellStyle name="60% - 强调文字颜色 5" xfId="125" builtinId="48"/>
    <cellStyle name="强调文字颜色 6" xfId="126" builtinId="49"/>
    <cellStyle name="?? 2 5" xfId="127"/>
    <cellStyle name="F3" xfId="128"/>
    <cellStyle name="20% - 强调文字颜色 3 3 2" xfId="129"/>
    <cellStyle name="40% - 强调文字颜色 6" xfId="130" builtinId="51"/>
    <cellStyle name="60% - 强调文字颜色 6" xfId="131" builtinId="52"/>
    <cellStyle name="千位分隔 2 3 5" xfId="132"/>
    <cellStyle name="_x000a_mouse.drv=lm" xfId="133"/>
    <cellStyle name="60% - 强调文字颜色 6 2 3" xfId="134"/>
    <cellStyle name="?? [0.00]_Analysis of Loans" xfId="135"/>
    <cellStyle name="?? [0] 2" xfId="136"/>
    <cellStyle name="20% - 强调文字颜色 6 2 3" xfId="137"/>
    <cellStyle name="?? [0] 3" xfId="138"/>
    <cellStyle name="计算 2 2 2" xfId="139"/>
    <cellStyle name="?? 2 2 2 2" xfId="140"/>
    <cellStyle name="40% - 强调文字颜色 3 2 2" xfId="141"/>
    <cellStyle name="Euro 3" xfId="142"/>
    <cellStyle name="_x0004_" xfId="143"/>
    <cellStyle name="差_应收票据_应收票据 2" xfId="144"/>
    <cellStyle name="??" xfId="145"/>
    <cellStyle name="?? [0]" xfId="146"/>
    <cellStyle name="计算 2 2" xfId="147"/>
    <cellStyle name="?? 2 2 2" xfId="148"/>
    <cellStyle name="_能达——收益法申报表321xls" xfId="149"/>
    <cellStyle name="40% - 强调文字颜色 3 2" xfId="150"/>
    <cellStyle name="计算 2 3" xfId="151"/>
    <cellStyle name="?? 2 2 3" xfId="152"/>
    <cellStyle name="40% - 强调文字颜色 3 3" xfId="153"/>
    <cellStyle name="Comma,0" xfId="154"/>
    <cellStyle name="40% - 强调文字颜色 4 2 2" xfId="155"/>
    <cellStyle name="?? 2 3 2 2" xfId="156"/>
    <cellStyle name="Currency\[0]" xfId="157"/>
    <cellStyle name="?? 2 3 3" xfId="158"/>
    <cellStyle name="40% - 强调文字颜色 4 3" xfId="159"/>
    <cellStyle name="计算 4 2" xfId="160"/>
    <cellStyle name="?? 2 4 2" xfId="161"/>
    <cellStyle name="好 2 3" xfId="162"/>
    <cellStyle name="40% - 强调文字颜色 5 2" xfId="163"/>
    <cellStyle name="?? 3" xfId="164"/>
    <cellStyle name="_20-二支行" xfId="165"/>
    <cellStyle name="?? 4" xfId="166"/>
    <cellStyle name="?? 5" xfId="167"/>
    <cellStyle name="_CBRE明细表" xfId="168"/>
    <cellStyle name="style2" xfId="169"/>
    <cellStyle name="Percent[2]" xfId="170"/>
    <cellStyle name="???? [0.00]_Analysis of Loans" xfId="171"/>
    <cellStyle name="accounting" xfId="172"/>
    <cellStyle name="????_Analysis of Loans" xfId="173"/>
    <cellStyle name="_KPMG original version_评估明细表(新准则)电力0630" xfId="174"/>
    <cellStyle name="常规 100 2 2" xfId="175"/>
    <cellStyle name="??_????????" xfId="176"/>
    <cellStyle name="强调文字颜色 6 2 2 2" xfId="177"/>
    <cellStyle name="_06-鹤岗" xfId="178"/>
    <cellStyle name="千位分隔 2_00清产核资清查明细表" xfId="179"/>
    <cellStyle name="_销售公司设备类底稿" xfId="180"/>
    <cellStyle name="好_E08、其他应收款 3" xfId="181"/>
    <cellStyle name="Calc Percent (0)" xfId="182"/>
    <cellStyle name="?鹎%U龡&amp;H?_x0008__x001c__x001c_?_x0007__x0001__x0001_" xfId="183"/>
    <cellStyle name="Calc Currency (0) 2" xfId="184"/>
    <cellStyle name="ColLevel_0" xfId="185"/>
    <cellStyle name="?痃%S&amp;F?_x0008_?o_x0006__x0007__x0001__x0001_" xfId="186"/>
    <cellStyle name="?痃%S&amp;F?_x0008_?o_x0006__x0007__x0001__x0001_ 2" xfId="187"/>
    <cellStyle name="40% - 强调文字颜色 2 2 3" xfId="188"/>
    <cellStyle name="comma zerodec 5" xfId="189"/>
    <cellStyle name="?痃%S&amp;F?_x0008_?o_x0006__x0007__x0001__x0001_ 2 2" xfId="190"/>
    <cellStyle name="_审计评估联合申报明细表－GG" xfId="191"/>
    <cellStyle name="_四川圣达能源股份有限公司" xfId="192"/>
    <cellStyle name="?痃%S&amp;F?_x0008_?o_x0006__x0007__x0001__x0001_ 2 3" xfId="193"/>
    <cellStyle name="_预收_1" xfId="194"/>
    <cellStyle name="60% - 强调文字颜色 6 2" xfId="195"/>
    <cellStyle name="?痃%S&amp;F?_x0008_?o_x0006__x0007__x0001__x0001_ 3" xfId="196"/>
    <cellStyle name="?痃%S&amp;F?_x0008_?o_x0006__x0007__x0001__x0001_ 3 2" xfId="197"/>
    <cellStyle name="_一立资产评估申报表29A" xfId="198"/>
    <cellStyle name="?痃%S&amp;F?_x0008_?o_x0006__x0007__x0001__x0001_ 4" xfId="199"/>
    <cellStyle name="0,0_x000d__x000a_NA_x000d__x000a_ 3 2 2" xfId="200"/>
    <cellStyle name="@_text" xfId="201"/>
    <cellStyle name="好_存货 12 2" xfId="202"/>
    <cellStyle name="_KPMG original version_(中企华)审计评估联合申报明细表.V1" xfId="203"/>
    <cellStyle name="差_ZA0货币资金审定表 " xfId="204"/>
    <cellStyle name="@_text_工程建设其他费用" xfId="205"/>
    <cellStyle name="_中海沥青(房屋土地)" xfId="206"/>
    <cellStyle name="@_text_应收票据" xfId="207"/>
    <cellStyle name="40% - 强调文字颜色 2 2 2 2" xfId="208"/>
    <cellStyle name="comma zerodec 4 2" xfId="209"/>
    <cellStyle name="好_评估结果汇总表 2" xfId="210"/>
    <cellStyle name="差_E07 应收股利 2" xfId="211"/>
    <cellStyle name="Currency,0" xfId="212"/>
    <cellStyle name="常规 23 2" xfId="213"/>
    <cellStyle name="@_text_玉璘集团评估审调1231" xfId="214"/>
    <cellStyle name="_PL" xfId="215"/>
    <cellStyle name="_(本部资产评估申报表--通用(有审计0816最新) (2)" xfId="216"/>
    <cellStyle name="_(中企华)审计评估联合申报明细表.V1" xfId="217"/>
    <cellStyle name="40% - 强调文字颜色 6 2 2 2" xfId="218"/>
    <cellStyle name="输入 2" xfId="219"/>
    <cellStyle name="常规 21 2 2 3" xfId="220"/>
    <cellStyle name="常规 2 8" xfId="221"/>
    <cellStyle name="_02-齐齐哈尔" xfId="222"/>
    <cellStyle name="Comma [0]_ SG&amp;A Bridge " xfId="223"/>
    <cellStyle name="千位分隔 5 2 3" xfId="224"/>
    <cellStyle name="千位分隔 3 2 3 2" xfId="225"/>
    <cellStyle name="_03-牡丹江" xfId="226"/>
    <cellStyle name="_04-佳木斯" xfId="227"/>
    <cellStyle name="好_E23、递延所得税资产 2" xfId="228"/>
    <cellStyle name="_05-鸡西" xfId="229"/>
    <cellStyle name="60% - 强调文字颜色 3 3 2" xfId="230"/>
    <cellStyle name="Percent[0]" xfId="231"/>
    <cellStyle name="_07-双鸭山" xfId="232"/>
    <cellStyle name="差_流动资产汇总 2" xfId="233"/>
    <cellStyle name="Calc Units (2)" xfId="234"/>
    <cellStyle name="Currency$[2]" xfId="235"/>
    <cellStyle name="_08-七台河" xfId="236"/>
    <cellStyle name="好_存货 5" xfId="237"/>
    <cellStyle name="_09-伊春" xfId="238"/>
    <cellStyle name="_10-绥化" xfId="239"/>
    <cellStyle name="_KPMG original version_评估明细表(新准则)电力" xfId="240"/>
    <cellStyle name="常规 86 2 2 2" xfId="241"/>
    <cellStyle name="_第一太平" xfId="242"/>
    <cellStyle name="_12-黑河" xfId="243"/>
    <cellStyle name="_16-省行本级" xfId="244"/>
    <cellStyle name="_13-直属" xfId="245"/>
    <cellStyle name="_14-营业部" xfId="246"/>
    <cellStyle name="_15-铁道" xfId="247"/>
    <cellStyle name="_31-巴彦" xfId="248"/>
    <cellStyle name="百分比 5 3 2" xfId="249"/>
    <cellStyle name="Input Cells 4 3" xfId="250"/>
    <cellStyle name="Followed Hyperlink" xfId="251"/>
    <cellStyle name="_17-国际部" xfId="252"/>
    <cellStyle name="千位分隔 5 2 2 3" xfId="253"/>
    <cellStyle name="标题 2 3 2" xfId="254"/>
    <cellStyle name="_27-道外" xfId="255"/>
    <cellStyle name="常规 11" xfId="256"/>
    <cellStyle name="_附表1-资产评估成本法申报表0630" xfId="257"/>
    <cellStyle name="0,0_x000d__x000a_NA_x000d__x000a_ 3 2" xfId="258"/>
    <cellStyle name="_18-动力" xfId="259"/>
    <cellStyle name="_19-住房" xfId="260"/>
    <cellStyle name="20% - 强调文字颜色 4 3" xfId="261"/>
    <cellStyle name="好_存货" xfId="262"/>
    <cellStyle name="Dollar (zero dec) 4" xfId="263"/>
    <cellStyle name="_22-新阳" xfId="264"/>
    <cellStyle name="_其他应付" xfId="265"/>
    <cellStyle name="comma zerodec 2" xfId="266"/>
    <cellStyle name="标题 2 4 2" xfId="267"/>
    <cellStyle name="_24-太平" xfId="268"/>
    <cellStyle name="_25-道里" xfId="269"/>
    <cellStyle name="_42-方正" xfId="270"/>
    <cellStyle name="_26-哈龙" xfId="271"/>
    <cellStyle name="_Part III.200406.Loan and Liabilities details.(Site Name)_Shenhua PBC package 050530_评估明细表(新准则)电力0630" xfId="272"/>
    <cellStyle name="_PL 2 2 2" xfId="273"/>
    <cellStyle name="_28-南岗" xfId="274"/>
    <cellStyle name="0,0_x000d__x000a_NA_x000d__x000a_ 2 2 3" xfId="275"/>
    <cellStyle name="_29-香坊" xfId="276"/>
    <cellStyle name="category" xfId="277"/>
    <cellStyle name="Comma  - Style3" xfId="278"/>
    <cellStyle name="_2流动资产底稿05(福州中免完整）" xfId="279"/>
    <cellStyle name="_30-开发区" xfId="280"/>
    <cellStyle name="好_构筑物" xfId="281"/>
    <cellStyle name="_32-宾县" xfId="282"/>
    <cellStyle name="{Z'0000(4 dec)}" xfId="283"/>
    <cellStyle name="强调文字颜色 2 2 3" xfId="284"/>
    <cellStyle name="常规 2_登福康四方签字表 -" xfId="285"/>
    <cellStyle name="差_应收票据_递延所得税资产" xfId="286"/>
    <cellStyle name="_34-通河" xfId="287"/>
    <cellStyle name="60% - 强调文字颜色 3 2 2" xfId="288"/>
    <cellStyle name="好_存货 7 2" xfId="289"/>
    <cellStyle name="_35-五常" xfId="290"/>
    <cellStyle name="_36-依兰" xfId="291"/>
    <cellStyle name="per.style" xfId="292"/>
    <cellStyle name="{Month}" xfId="293"/>
    <cellStyle name="常规 2 4" xfId="294"/>
    <cellStyle name="{Thousand [0]}" xfId="295"/>
    <cellStyle name="Linked Cells 4 2" xfId="296"/>
    <cellStyle name="Dollar (zero dec) 2 3" xfId="297"/>
    <cellStyle name="_37-双城" xfId="298"/>
    <cellStyle name="60% - 强调文字颜色 1 2" xfId="299"/>
    <cellStyle name="_38-尚志" xfId="300"/>
    <cellStyle name="_39-延寿" xfId="301"/>
    <cellStyle name="_40-木兰" xfId="302"/>
    <cellStyle name="_415机械制造设备" xfId="303"/>
    <cellStyle name="好_评估明细表 3 3" xfId="304"/>
    <cellStyle name="常规 72 2 3" xfId="305"/>
    <cellStyle name="_ET_STYLE_NoName_00__评估明细表" xfId="306"/>
    <cellStyle name="_资产评估申报表(新准则)" xfId="307"/>
    <cellStyle name="好_2-交易性金融资产（空白模板）" xfId="308"/>
    <cellStyle name="_41-阿城" xfId="309"/>
    <cellStyle name="Currency1 4 2" xfId="310"/>
    <cellStyle name="_5负债类底稿06-0" xfId="311"/>
    <cellStyle name="40% - 强调文字颜色 5 3" xfId="312"/>
    <cellStyle name="_6权益类底稿06" xfId="313"/>
    <cellStyle name="60% - 强调文字颜色 4 2" xfId="314"/>
    <cellStyle name="差_E09 存货 2 2" xfId="315"/>
    <cellStyle name="_CCB.HO.New TB template.CCB PRC IAS Sorting.040223 trial run" xfId="316"/>
    <cellStyle name="好_其他设备 2" xfId="317"/>
    <cellStyle name="常规 34 4" xfId="318"/>
    <cellStyle name="常规 29 4" xfId="319"/>
    <cellStyle name="_ET_STYLE_NoName_00_" xfId="320"/>
    <cellStyle name="常规 70 2 2 2" xfId="321"/>
    <cellStyle name="_KPMG original version" xfId="322"/>
    <cellStyle name="_KPMG original version_附表1-审计评估联合申报明细表630新" xfId="323"/>
    <cellStyle name="_KPMG original version_附件1：审计评估联合申报明细表" xfId="324"/>
    <cellStyle name="常规 21 2 4" xfId="325"/>
    <cellStyle name="_KPMG original version_审计评估联合申报明细表－GG" xfId="326"/>
    <cellStyle name="好_房屋" xfId="327"/>
    <cellStyle name="_long term loan - others 300504_(中企华)审计评估联合申报明细表.V1" xfId="328"/>
    <cellStyle name="_long term loan - others 300504_KPMG original version" xfId="329"/>
    <cellStyle name="常规 3 4" xfId="330"/>
    <cellStyle name="_long term loan - others 300504_KPMG original version_(中企华)审计评估联合申报明细表.V1" xfId="331"/>
    <cellStyle name="AA LOCK" xfId="332"/>
    <cellStyle name="差 4 2" xfId="333"/>
    <cellStyle name="_long term loan - others 300504_KPMG original version_附表1-审计评估联合申报明细表630新" xfId="334"/>
    <cellStyle name="_long term loan - others 300504_KPMG original version_附件1：审计评估联合申报明细表" xfId="335"/>
    <cellStyle name="_long term loan - others 300504_KPMG original version_评估明细表(新准则)电力" xfId="336"/>
    <cellStyle name="_long term loan - others 300504_KPMG original version_评估明细表(新准则)电力0630" xfId="337"/>
    <cellStyle name="_Part III.200406.Loan and Liabilities details.(Site Name)_审计调查表.V3" xfId="338"/>
    <cellStyle name="_long term loan - others 300504_KPMG original version_审计评估联合申报明细表－GG" xfId="339"/>
    <cellStyle name="_Part III.200406.Loan and Liabilities details.(Site Name)_KPMG original version_评估明细表(新准则)电力" xfId="340"/>
    <cellStyle name="_书刊提成差价明细表-美术社" xfId="341"/>
    <cellStyle name="_long term loan - others 300504_Shenhua PBC package 050530" xfId="342"/>
    <cellStyle name="Currency1" xfId="343"/>
    <cellStyle name="_long term loan - others 300504_Shenhua PBC package 050530_(中企华)审计评估联合申报明细表.V1" xfId="344"/>
    <cellStyle name="差_应收票据_无形资产—其他无形" xfId="345"/>
    <cellStyle name="F5" xfId="346"/>
    <cellStyle name="20% - 强调文字颜色 4 2 2 2" xfId="347"/>
    <cellStyle name="Calc Percent (2)" xfId="348"/>
    <cellStyle name="_Shenhua PBC package 050530_评估明细表(新准则)电力" xfId="349"/>
    <cellStyle name="20% - 强调文字颜色 5 2 2 2" xfId="350"/>
    <cellStyle name="常规 78 2 3" xfId="351"/>
    <cellStyle name="_long term loan - others 300504_Shenhua PBC package 050530_附表1-审计评估联合申报明细表630新" xfId="352"/>
    <cellStyle name="Comma  - Style1" xfId="353"/>
    <cellStyle name="_long term loan - others 300504_Shenhua PBC package 050530_附件1：审计评估联合申报明细表" xfId="354"/>
    <cellStyle name="适中 3" xfId="355"/>
    <cellStyle name="Fixed 2" xfId="356"/>
    <cellStyle name="{Thousand}" xfId="357"/>
    <cellStyle name="_long term loan - others 300504_Shenhua PBC package 050530_评估明细表(新准则)电力" xfId="358"/>
    <cellStyle name="40% - 强调文字颜色 3 2 3" xfId="359"/>
    <cellStyle name="_long term loan - others 300504_Shenhua PBC package 050530_评估明细表(新准则)电力0630" xfId="360"/>
    <cellStyle name="_long term loan - others 300504_Shenhua PBC package 050530_审计评估联合申报明细表－GG" xfId="361"/>
    <cellStyle name="Date 2" xfId="362"/>
    <cellStyle name="常规 5 2 2 2" xfId="363"/>
    <cellStyle name="_long term loan - others 300504_附表1-审计评估联合申报明细表630新" xfId="364"/>
    <cellStyle name="0% 2" xfId="365"/>
    <cellStyle name="0,0_x000d__x000a_NA_x000d__x000a_ 2" xfId="366"/>
    <cellStyle name="标题 2 2" xfId="367"/>
    <cellStyle name="Column_Title" xfId="368"/>
    <cellStyle name="_long term loan - others 300504_附件1：审计评估联合申报明细表" xfId="369"/>
    <cellStyle name="40% - 强调文字颜色 5 2 3" xfId="370"/>
    <cellStyle name="_long term loan - others 300504_评估明细表(新准则)电力" xfId="371"/>
    <cellStyle name="_long term loan - others 300504_评估明细表(新准则)电力0630" xfId="372"/>
    <cellStyle name="常规 88 3" xfId="373"/>
    <cellStyle name="_long term loan - others 300504_审计评估联合申报明细表－GG" xfId="374"/>
    <cellStyle name="20% - 强调文字颜色 1 3 2" xfId="375"/>
    <cellStyle name="好_415机械制造设备 2 2" xfId="376"/>
    <cellStyle name="AA INITIALS" xfId="377"/>
    <cellStyle name="千位分隔[0] 3 2" xfId="378"/>
    <cellStyle name="好_应收票据_1_递延所得税资产" xfId="379"/>
    <cellStyle name="_long term loan - others 300504_审计调查表.V3" xfId="380"/>
    <cellStyle name="PSChar 2" xfId="381"/>
    <cellStyle name="AA SHADE" xfId="382"/>
    <cellStyle name="_Part III.200406.Loan and Liabilities details.(Site Name)" xfId="383"/>
    <cellStyle name="_PL 3 2" xfId="384"/>
    <cellStyle name="_Part III.200406.Loan and Liabilities details.(Site Name)_(中企华)审计评估联合申报明细表.V1" xfId="385"/>
    <cellStyle name="差_新准则报表－融辉2007-06-20 2 2" xfId="386"/>
    <cellStyle name="Moneda [0]_96 Risk" xfId="387"/>
    <cellStyle name="Currency [00]" xfId="388"/>
    <cellStyle name="_Part III.200406.Loan and Liabilities details.(Site Name)_KPMG original version" xfId="389"/>
    <cellStyle name="_Part III.200406.Loan and Liabilities details.(Site Name)_KPMG original version_(中企华)审计评估联合申报明细表.V1" xfId="390"/>
    <cellStyle name="_Part III.200406.Loan and Liabilities details.(Site Name)_KPMG original version_附表1-审计评估联合申报明细表630新" xfId="391"/>
    <cellStyle name="_Part III.200406.Loan and Liabilities details.(Site Name)_KPMG original version_附件1：审计评估联合申报明细表" xfId="392"/>
    <cellStyle name="Input Cells 2" xfId="393"/>
    <cellStyle name="_Part III.200406.Loan and Liabilities details.(Site Name)_KPMG original version_评估明细表(新准则)电力0630" xfId="394"/>
    <cellStyle name="_Part III.200406.Loan and Liabilities details.(Site Name)_KPMG original version_审计评估联合申报明细表－GG" xfId="395"/>
    <cellStyle name="好_2-交易性金融资产（空白模板） 3" xfId="396"/>
    <cellStyle name="_临沂中浮房屋土地申报表" xfId="397"/>
    <cellStyle name="好_存货 20" xfId="398"/>
    <cellStyle name="好_存货 15" xfId="399"/>
    <cellStyle name="Comma [00]" xfId="400"/>
    <cellStyle name="_Part III.200406.Loan and Liabilities details.(Site Name)_Shenhua PBC package 050530_(中企华)审计评估联合申报明细表.V1" xfId="401"/>
    <cellStyle name="_电力收益法申报表" xfId="402"/>
    <cellStyle name="40% - 强调文字颜色 2 3" xfId="403"/>
    <cellStyle name="_Part III.200406.Loan and Liabilities details.(Site Name)_Shenhua PBC package 050530_附表1-审计评估联合申报明细表630新" xfId="404"/>
    <cellStyle name="_文函专递0211-施工企业调查表（附件）" xfId="405"/>
    <cellStyle name="好_应收票据_1_资产负债表" xfId="406"/>
    <cellStyle name="_Part III.200406.Loan and Liabilities details.(Site Name)_Shenhua PBC package 050530_附件1：审计评估联合申报明细表" xfId="407"/>
    <cellStyle name="_应收帐款" xfId="408"/>
    <cellStyle name="_Part III.200406.Loan and Liabilities details.(Site Name)_Shenhua PBC package 050530_评估明细表(新准则)电力" xfId="409"/>
    <cellStyle name="好_E02 交易性金融资产 3" xfId="410"/>
    <cellStyle name="常规 8 2 3" xfId="411"/>
    <cellStyle name="差_应收票据_现金" xfId="412"/>
    <cellStyle name="_Part III.200406.Loan and Liabilities details.(Site Name)_Shenhua PBC package 050530_审计评估联合申报明细表－GG" xfId="413"/>
    <cellStyle name="20% - 强调文字颜色 5 3" xfId="414"/>
    <cellStyle name="comma zerodec 2 2" xfId="415"/>
    <cellStyle name="好_工程建设其他费用 3" xfId="416"/>
    <cellStyle name="好_E02 交易性金融资产 2" xfId="417"/>
    <cellStyle name="常规 8 2 2" xfId="418"/>
    <cellStyle name="_Part III.200406.Loan and Liabilities details.(Site Name)_附表1-审计评估联合申报明细表630新" xfId="419"/>
    <cellStyle name="20% - 强调文字颜色 5 2" xfId="420"/>
    <cellStyle name="输出 2 3" xfId="421"/>
    <cellStyle name="常规 90 2 3" xfId="422"/>
    <cellStyle name="_Part III.200406.Loan and Liabilities details.(Site Name)_附件1：审计评估联合申报明细表" xfId="423"/>
    <cellStyle name="_图书存货评估表" xfId="424"/>
    <cellStyle name="差_应收票据_递延所得税资产 2" xfId="425"/>
    <cellStyle name="20% - 强调文字颜色 2 3" xfId="426"/>
    <cellStyle name="60% - 强调文字颜色 3 2 2 2" xfId="427"/>
    <cellStyle name="数量" xfId="428"/>
    <cellStyle name="_Part III.200406.Loan and Liabilities details.(Site Name)_评估明细表(新准则)电力" xfId="429"/>
    <cellStyle name="常规_评估明细表" xfId="430"/>
    <cellStyle name="_其他应收款" xfId="431"/>
    <cellStyle name="强调文字颜色 4 3" xfId="432"/>
    <cellStyle name="_Part III.200406.Loan and Liabilities details.(Site Name)_评估明细表(新准则)电力0630" xfId="433"/>
    <cellStyle name="00 2 2" xfId="434"/>
    <cellStyle name="常规 6 2" xfId="435"/>
    <cellStyle name="_Part III.200406.Loan and Liabilities details.(Site Name)_审计评估联合申报明细表－GG" xfId="436"/>
    <cellStyle name="注释 2" xfId="437"/>
    <cellStyle name="revised 2 2 2" xfId="438"/>
    <cellStyle name="60% - 强调文字颜色 2 3 2" xfId="439"/>
    <cellStyle name="_PBC-assets1" xfId="440"/>
    <cellStyle name="常规 19 3" xfId="441"/>
    <cellStyle name="_PL 2" xfId="442"/>
    <cellStyle name="常规 19 3 2" xfId="443"/>
    <cellStyle name="_PL 2 2" xfId="444"/>
    <cellStyle name="_一重股份收益法630-2" xfId="445"/>
    <cellStyle name="_PL 2 3" xfId="446"/>
    <cellStyle name="常规 19 4" xfId="447"/>
    <cellStyle name="_PL 3" xfId="448"/>
    <cellStyle name="好_底稿设置宏 2 2" xfId="449"/>
    <cellStyle name="_PL 4" xfId="450"/>
    <cellStyle name="_Sheet1" xfId="451"/>
    <cellStyle name="_审计改制用表格-流动资产" xfId="452"/>
    <cellStyle name="_Shenhua PBC package 050530" xfId="453"/>
    <cellStyle name="Pourcentage_pldt" xfId="454"/>
    <cellStyle name="_Shenhua PBC package 050530_(中企华)审计评估联合申报明细表.V1" xfId="455"/>
    <cellStyle name="好_E10 可供出售金融资产 3" xfId="456"/>
    <cellStyle name="常规 92 3 2" xfId="457"/>
    <cellStyle name="20% - 强调文字颜色 1 2 2 2" xfId="458"/>
    <cellStyle name="_Shenhua PBC package 050530_附表1-审计评估联合申报明细表630新" xfId="459"/>
    <cellStyle name="20% - 强调文字颜色 2 2 2 2" xfId="460"/>
    <cellStyle name="_Shenhua PBC package 050530_附件1：审计评估联合申报明细表" xfId="461"/>
    <cellStyle name="_东漆（新）12.31" xfId="462"/>
    <cellStyle name="_Shenhua PBC package 050530_评估明细表(新准则)电力0630" xfId="463"/>
    <cellStyle name="_update银行询证函控制表20090630" xfId="464"/>
    <cellStyle name="_报表" xfId="465"/>
    <cellStyle name="_北新龙之星2004年审工作底稿" xfId="466"/>
    <cellStyle name="60% - 强调文字颜色 1 3" xfId="467"/>
    <cellStyle name="_表10-11应付账款" xfId="468"/>
    <cellStyle name="_表12-2委托贷款基金1" xfId="469"/>
    <cellStyle name="_成本法评估审计联合申报明细表" xfId="470"/>
    <cellStyle name="40% - 强调文字颜色 2 3 2" xfId="471"/>
    <cellStyle name="标题 1 2 2" xfId="472"/>
    <cellStyle name="_房屋建筑评估申报表" xfId="473"/>
    <cellStyle name="_附件1：审计评估联合申报明细表" xfId="474"/>
    <cellStyle name="_附件2 资产负债划分汇总表及明细表（商业性）-补充通知" xfId="475"/>
    <cellStyle name="_副本PBC-liab &amp; equity-II" xfId="476"/>
    <cellStyle name="_工程其他费用计算表" xfId="477"/>
    <cellStyle name="_工会经费职工教育经费" xfId="478"/>
    <cellStyle name="好_E10 可供出售金融资产" xfId="479"/>
    <cellStyle name="_贵州森普土地" xfId="480"/>
    <cellStyle name="好_预付" xfId="481"/>
    <cellStyle name="SAPBEXstdData" xfId="482"/>
    <cellStyle name="_海信北京成本法评估明细表09-430" xfId="483"/>
    <cellStyle name="60% - 强调文字颜色 2 2 3" xfId="484"/>
    <cellStyle name="_机场货运站设备测算底稿" xfId="485"/>
    <cellStyle name="_三河成本法1期20060721" xfId="486"/>
    <cellStyle name="0,0_x000d__x000a_NA_x000d__x000a__07实物资产盘点表" xfId="487"/>
    <cellStyle name="常规 15 4" xfId="488"/>
    <cellStyle name="_库存分析表-27" xfId="489"/>
    <cellStyle name="0% 2 3" xfId="490"/>
    <cellStyle name="0,0_x000d__x000a_NA_x000d__x000a_ 2 3" xfId="491"/>
    <cellStyle name="常规 3 3 2" xfId="492"/>
    <cellStyle name="_普什本部（824）" xfId="493"/>
    <cellStyle name="常规 6 3 2" xfId="494"/>
    <cellStyle name="_设备底稿(顺城盐业)" xfId="495"/>
    <cellStyle name="强调文字颜色 6 2 3" xfId="496"/>
    <cellStyle name="_审计调查表.V3" xfId="497"/>
    <cellStyle name="_收益法评估程序表2008-3-24" xfId="498"/>
    <cellStyle name="常规 74" xfId="499"/>
    <cellStyle name="AA NORMAL" xfId="500"/>
    <cellStyle name="差_应收票据_1_评估结果汇总表" xfId="501"/>
    <cellStyle name="_收益法评估程序表2008-3-24 2" xfId="502"/>
    <cellStyle name="_收益法评估程序表2008-5-15-1" xfId="503"/>
    <cellStyle name="_预付" xfId="504"/>
    <cellStyle name="Calc Currency (0)" xfId="505"/>
    <cellStyle name="_天然气(新)" xfId="506"/>
    <cellStyle name="_瓦轴医院资产评估申报表审计审定表" xfId="507"/>
    <cellStyle name="_新准则评估明细表" xfId="508"/>
    <cellStyle name="20% - 强调文字颜色 3 2 2 2" xfId="509"/>
    <cellStyle name="subhead" xfId="510"/>
    <cellStyle name="_一重股份成本法评估表0630" xfId="511"/>
    <cellStyle name="Company Name" xfId="512"/>
    <cellStyle name="_营业税计提基数－阜成门" xfId="513"/>
    <cellStyle name="常规 36 3" xfId="514"/>
    <cellStyle name="{Comma [0]}" xfId="515"/>
    <cellStyle name="_应付票据明细表" xfId="516"/>
    <cellStyle name="40% - 强调文字颜色 1 3 2" xfId="517"/>
    <cellStyle name="_应付帐款" xfId="518"/>
    <cellStyle name="_玉璘集团评估审调1231" xfId="519"/>
    <cellStyle name="40% - 强调文字颜色 6 3 2" xfId="520"/>
    <cellStyle name="_玉璘集团设备11.9" xfId="521"/>
    <cellStyle name="_玉璘集团设备12.31" xfId="522"/>
    <cellStyle name="常规 82" xfId="523"/>
    <cellStyle name="{Comma}" xfId="524"/>
    <cellStyle name="差 3" xfId="525"/>
    <cellStyle name="_预收" xfId="526"/>
    <cellStyle name="_资产负债表(单位序号).20051222" xfId="527"/>
    <cellStyle name="_资产评估成本法申报表(新准则)" xfId="528"/>
    <cellStyle name="千位分隔 7 2" xfId="529"/>
    <cellStyle name="20% - 强调文字颜色 2 2 3" xfId="530"/>
    <cellStyle name="_综超附注表格0711(最新）-mendaigao " xfId="531"/>
    <cellStyle name="好_存货 29 2" xfId="532"/>
    <cellStyle name="{Date}" xfId="533"/>
    <cellStyle name="{Percent}" xfId="534"/>
    <cellStyle name="常规 49 4" xfId="535"/>
    <cellStyle name="{Z'0000(1 dec)}" xfId="536"/>
    <cellStyle name="差_应收帐款 2" xfId="537"/>
    <cellStyle name="0,0_x000d__x000a_NA_x000d__x000a_ 2 2" xfId="538"/>
    <cellStyle name="0% 2 2" xfId="539"/>
    <cellStyle name="常规 15 3" xfId="540"/>
    <cellStyle name="0,0_x000d__x000a_NA_x000d__x000a_ 2 2 2" xfId="541"/>
    <cellStyle name="0% 2 2 2" xfId="542"/>
    <cellStyle name="Percent [2]" xfId="543"/>
    <cellStyle name="常规 15 3 2" xfId="544"/>
    <cellStyle name="0,0_x000a__x000a_NA_x000a__x000a_" xfId="545"/>
    <cellStyle name="Heading1 2" xfId="546"/>
    <cellStyle name="0,0_x000d__x000a_NA_x000d__x000a_ 2 2 2 2" xfId="547"/>
    <cellStyle name="常规 94" xfId="548"/>
    <cellStyle name="好_产成品—销售平均单价、成本" xfId="549"/>
    <cellStyle name="Calc Currency (0) 3" xfId="550"/>
    <cellStyle name="0,0_x000d__x000a_NA_x000d__x000a_ 2 3 2 2" xfId="551"/>
    <cellStyle name="0,0_x000d__x000a_NA_x000d__x000a_ 2 3 3" xfId="552"/>
    <cellStyle name="40% - 强调文字颜色 6 2" xfId="553"/>
    <cellStyle name="0,0_x000d__x000a_NA_x000d__x000a_ 2 4" xfId="554"/>
    <cellStyle name="Column Headings" xfId="555"/>
    <cellStyle name="40% - 强调文字颜色 6 2 2" xfId="556"/>
    <cellStyle name="0,0_x000d__x000a_NA_x000d__x000a_ 2 4 2" xfId="557"/>
    <cellStyle name="40% - 强调文字颜色 6 3" xfId="558"/>
    <cellStyle name="0,0_x000d__x000a_NA_x000d__x000a_ 2 5" xfId="559"/>
    <cellStyle name="0,0_x000d__x000a_NA_x000d__x000a_ 3" xfId="560"/>
    <cellStyle name="Currency0" xfId="561"/>
    <cellStyle name="0,0_x000d__x000a_NA_x000d__x000a_ 3 3" xfId="562"/>
    <cellStyle name="20% - 强调文字颜色 6 2 2" xfId="563"/>
    <cellStyle name="好_存货 - 复制" xfId="564"/>
    <cellStyle name="0.00%" xfId="565"/>
    <cellStyle name="好_E22、长期待摊费用 3" xfId="566"/>
    <cellStyle name="00" xfId="567"/>
    <cellStyle name="00 2" xfId="568"/>
    <cellStyle name="00 2 2 2" xfId="569"/>
    <cellStyle name="Normal - Style1 6" xfId="570"/>
    <cellStyle name="00 2 3" xfId="571"/>
    <cellStyle name="20% - 强调文字颜色 1 2" xfId="572"/>
    <cellStyle name="20% - 强调文字颜色 1 2 2" xfId="573"/>
    <cellStyle name="常规 92 3" xfId="574"/>
    <cellStyle name="40% - 强调文字颜色 2 2" xfId="575"/>
    <cellStyle name="20% - 强调文字颜色 1 2 3" xfId="576"/>
    <cellStyle name="常规 92 4" xfId="577"/>
    <cellStyle name="20% - 强调文字颜色 1 3" xfId="578"/>
    <cellStyle name="强调文字颜色 2 2 2 2" xfId="579"/>
    <cellStyle name="20% - 强调文字颜色 2 2" xfId="580"/>
    <cellStyle name="20% - 强调文字颜色 2 2 2" xfId="581"/>
    <cellStyle name="20% - 强调文字颜色 2 3 2" xfId="582"/>
    <cellStyle name="常规 40" xfId="583"/>
    <cellStyle name="20% - 强调文字颜色 3 2" xfId="584"/>
    <cellStyle name="20% - 强调文字颜色 3 2 2" xfId="585"/>
    <cellStyle name="_laroux" xfId="586"/>
    <cellStyle name="20% - 强调文字颜色 3 2 3" xfId="587"/>
    <cellStyle name="Calc Currency (0) 4" xfId="588"/>
    <cellStyle name="s]_x000d__x000a_spooler=yes_x000d__x000a_load=mbtn.exe_x000d__x000a_run=_x000d__x000a_Beep=yes_x000d__x000a_NullPort=None_x000d__x000a_BorderWidth=1_x000d__x000a_CursorBlinkRate=522_x000d__x000a_DoubleClickSpeed=740 2 2" xfId="589"/>
    <cellStyle name="20% - 强调文字颜色 4 2" xfId="590"/>
    <cellStyle name="20% - 强调文字颜色 4 2 2" xfId="591"/>
    <cellStyle name="20% - 强调文字颜色 4 2 3" xfId="592"/>
    <cellStyle name="Centered Heading" xfId="593"/>
    <cellStyle name="20% - 强调文字颜色 4 3 2" xfId="594"/>
    <cellStyle name="20% - 强调文字颜色 5 2 2" xfId="595"/>
    <cellStyle name="20% - 强调文字颜色 5 2 3" xfId="596"/>
    <cellStyle name="comma zerodec 2 2 2" xfId="597"/>
    <cellStyle name="20% - 强调文字颜色 5 3 2" xfId="598"/>
    <cellStyle name="20% - 强调文字颜色 6 2" xfId="599"/>
    <cellStyle name="20% - 强调文字颜色 6 2 2 2" xfId="600"/>
    <cellStyle name="好_存货 - 复制 2" xfId="601"/>
    <cellStyle name="20% - 强调文字颜色 6 3" xfId="602"/>
    <cellStyle name="好_应收票据_1_评估结果汇总表 2" xfId="603"/>
    <cellStyle name="20% - 强调文字颜色 6 3 2" xfId="604"/>
    <cellStyle name="Body" xfId="605"/>
    <cellStyle name="常规 86 4" xfId="606"/>
    <cellStyle name="常规_xnbc" xfId="607"/>
    <cellStyle name="40% - 强调文字颜色 1 2" xfId="608"/>
    <cellStyle name="Currency [0]_ rislugp" xfId="609"/>
    <cellStyle name="40% - 强调文字颜色 1 2 2" xfId="610"/>
    <cellStyle name="Calc Units (1)" xfId="611"/>
    <cellStyle name="差_E23、递延所得税资产 2 2" xfId="612"/>
    <cellStyle name="40% - 强调文字颜色 1 2 2 2" xfId="613"/>
    <cellStyle name="40% - 强调文字颜色 1 2 3" xfId="614"/>
    <cellStyle name="40% - 强调文字颜色 1 3" xfId="615"/>
    <cellStyle name="comma zerodec 4" xfId="616"/>
    <cellStyle name="40% - 强调文字颜色 2 2 2" xfId="617"/>
    <cellStyle name="40% - 强调文字颜色 3 2 2 2" xfId="618"/>
    <cellStyle name="40% - 强调文字颜色 3 3 2" xfId="619"/>
    <cellStyle name="常规 25" xfId="620"/>
    <cellStyle name="40% - 强调文字颜色 4 2 2 2" xfId="621"/>
    <cellStyle name="40% - 强调文字颜色 4 2 3" xfId="622"/>
    <cellStyle name="60% - 强调文字颜色 4 3" xfId="623"/>
    <cellStyle name="revised 4 2" xfId="624"/>
    <cellStyle name="40% - 强调文字颜色 5 2 2" xfId="625"/>
    <cellStyle name="60% - 强调文字颜色 4 3 2" xfId="626"/>
    <cellStyle name="常规 15" xfId="627"/>
    <cellStyle name="40% - 强调文字颜色 5 2 2 2" xfId="628"/>
    <cellStyle name="Currency,2" xfId="629"/>
    <cellStyle name="常规 53 2 3" xfId="630"/>
    <cellStyle name="60% - 强调文字颜色 5 3" xfId="631"/>
    <cellStyle name="40% - 强调文字颜色 5 3 2" xfId="632"/>
    <cellStyle name="Date" xfId="633"/>
    <cellStyle name="Comma_ SG&amp;A Bridge " xfId="634"/>
    <cellStyle name="常规 44 2" xfId="635"/>
    <cellStyle name="40% - 强调文字颜色 6 2 3" xfId="636"/>
    <cellStyle name="差_存货-原材料—分类汇总表 2" xfId="637"/>
    <cellStyle name="好_应收票据_无形资产—其他无形" xfId="638"/>
    <cellStyle name="60% - 强调文字颜色 1 2 2" xfId="639"/>
    <cellStyle name="60% - 强调文字颜色 1 2 2 2" xfId="640"/>
    <cellStyle name="60% - 强调文字颜色 1 2 3" xfId="641"/>
    <cellStyle name="60% - 强调文字颜色 1 3 2" xfId="642"/>
    <cellStyle name="60% - 强调文字颜色 2 2" xfId="643"/>
    <cellStyle name="comma zerodec 2 3" xfId="644"/>
    <cellStyle name="60% - 强调文字颜色 3 2" xfId="645"/>
    <cellStyle name="Dollar (zero dec) 2" xfId="646"/>
    <cellStyle name="60% - 强调文字颜色 3 2 3" xfId="647"/>
    <cellStyle name="60% - 强调文字颜色 3 3" xfId="648"/>
    <cellStyle name="砯刽 [0]_PLDT" xfId="649"/>
    <cellStyle name="60% - 强调文字颜色 4 2 2" xfId="650"/>
    <cellStyle name="60% - 强调文字颜色 5 2" xfId="651"/>
    <cellStyle name="60% - 强调文字颜色 5 2 2" xfId="652"/>
    <cellStyle name="60% - 强调文字颜色 5 2 3" xfId="653"/>
    <cellStyle name="60% - 强调文字颜色 5 3 2" xfId="654"/>
    <cellStyle name="60% - 强调文字颜色 6 2 2" xfId="655"/>
    <cellStyle name="60% - 强调文字颜色 6 2 2 2" xfId="656"/>
    <cellStyle name="Dezimal [0]_Actual vs. Prior" xfId="657"/>
    <cellStyle name="60% - 强调文字颜色 6 3" xfId="658"/>
    <cellStyle name="6mal" xfId="659"/>
    <cellStyle name="AA FRAME" xfId="660"/>
    <cellStyle name="AA HEADING" xfId="661"/>
    <cellStyle name="AA INPUT" xfId="662"/>
    <cellStyle name="常规 78 3" xfId="663"/>
    <cellStyle name="AA MGR NAME" xfId="664"/>
    <cellStyle name="AA NUMBER" xfId="665"/>
    <cellStyle name="AA QUESTION" xfId="666"/>
    <cellStyle name="Black" xfId="667"/>
    <cellStyle name="常规 72" xfId="668"/>
    <cellStyle name="Border" xfId="669"/>
    <cellStyle name="Calc Currency (2)" xfId="670"/>
    <cellStyle name="常规 29 2 2 2" xfId="671"/>
    <cellStyle name="常规 34 2 2 2" xfId="672"/>
    <cellStyle name="Col Heads" xfId="673"/>
    <cellStyle name="Column$Headings" xfId="674"/>
    <cellStyle name="Model" xfId="675"/>
    <cellStyle name="Comma  - Style2" xfId="676"/>
    <cellStyle name="Comma  - Style4" xfId="677"/>
    <cellStyle name="Comma  - Style5" xfId="678"/>
    <cellStyle name="Comma  - Style6" xfId="679"/>
    <cellStyle name="Comma  - Style7" xfId="680"/>
    <cellStyle name="Comma  - Style8" xfId="681"/>
    <cellStyle name="comma zerodec" xfId="682"/>
    <cellStyle name="통화_BOILER-CO1" xfId="683"/>
    <cellStyle name="comma zerodec 3" xfId="684"/>
    <cellStyle name="Comma,1" xfId="685"/>
    <cellStyle name="PrePop Units (0)" xfId="686"/>
    <cellStyle name="Comma,2" xfId="687"/>
    <cellStyle name="Comma[0]" xfId="688"/>
    <cellStyle name="Comma[2]" xfId="689"/>
    <cellStyle name="comma-d" xfId="690"/>
    <cellStyle name="Copied" xfId="691"/>
    <cellStyle name="COST1" xfId="692"/>
    <cellStyle name="Currency_ rislugp" xfId="693"/>
    <cellStyle name="常规 57 2 2" xfId="694"/>
    <cellStyle name="Currency1 2" xfId="695"/>
    <cellStyle name="Currency1 2 2" xfId="696"/>
    <cellStyle name="Currency1 2 3" xfId="697"/>
    <cellStyle name="Currency1 3" xfId="698"/>
    <cellStyle name="Euro" xfId="699"/>
    <cellStyle name="Currency1 4" xfId="700"/>
    <cellStyle name="Linked Cells 2 2 2" xfId="701"/>
    <cellStyle name="Date Short" xfId="702"/>
    <cellStyle name="好_E14 投资性房地产 2" xfId="703"/>
    <cellStyle name="Date_27辽宁美术出版社库存商品明细表" xfId="704"/>
    <cellStyle name="超链接 4 3" xfId="705"/>
    <cellStyle name="Dezimal_Actual vs. Prior" xfId="706"/>
    <cellStyle name="Dollar (zero dec)" xfId="707"/>
    <cellStyle name="差_E08、其他应收款 2 2" xfId="708"/>
    <cellStyle name="差_应收票据_评估结果汇总表 2" xfId="709"/>
    <cellStyle name="Dollar (zero dec) 2 2 2" xfId="710"/>
    <cellStyle name="适中 2" xfId="711"/>
    <cellStyle name="Dollar (zero dec) 3" xfId="712"/>
    <cellStyle name="常规 5 3 2" xfId="713"/>
    <cellStyle name="Dollar (zero dec) 4 2" xfId="714"/>
    <cellStyle name="好_存货 2" xfId="715"/>
    <cellStyle name="Dollar (zero dec) 5" xfId="716"/>
    <cellStyle name="Enter Currency (0)" xfId="717"/>
    <cellStyle name="Enter Currency (2)" xfId="718"/>
    <cellStyle name="Enter Units (0)" xfId="719"/>
    <cellStyle name="Enter Units (1)" xfId="720"/>
    <cellStyle name="Enter Units (2)" xfId="721"/>
    <cellStyle name="差_应收票据_资产负债表" xfId="722"/>
    <cellStyle name="好_评估明细表" xfId="723"/>
    <cellStyle name="Entered" xfId="724"/>
    <cellStyle name="Linked Cells 5" xfId="725"/>
    <cellStyle name="entry" xfId="726"/>
    <cellStyle name="entry box" xfId="727"/>
    <cellStyle name="Linked Cells 2 3" xfId="728"/>
    <cellStyle name="好 2" xfId="729"/>
    <cellStyle name="Euro 2" xfId="730"/>
    <cellStyle name="EY House" xfId="731"/>
    <cellStyle name="e鯪9Y_x000b_" xfId="732"/>
    <cellStyle name="强调文字颜色 3 3 2" xfId="733"/>
    <cellStyle name="F2" xfId="734"/>
    <cellStyle name="好_资产负债表" xfId="735"/>
    <cellStyle name="F4" xfId="736"/>
    <cellStyle name="F6" xfId="737"/>
    <cellStyle name="F7" xfId="738"/>
    <cellStyle name="F8" xfId="739"/>
    <cellStyle name="Fixed" xfId="740"/>
    <cellStyle name="Format Number Column" xfId="741"/>
    <cellStyle name="gcd" xfId="742"/>
    <cellStyle name="Grey" xfId="743"/>
    <cellStyle name="常规 96" xfId="744"/>
    <cellStyle name="Grey 2" xfId="745"/>
    <cellStyle name="常规 96 2" xfId="746"/>
    <cellStyle name="Grey 3" xfId="747"/>
    <cellStyle name="常规 96 3" xfId="748"/>
    <cellStyle name="HEADER" xfId="749"/>
    <cellStyle name="Header1" xfId="750"/>
    <cellStyle name="差_评估明细表 3 2" xfId="751"/>
    <cellStyle name="强调文字颜色 5 2 2" xfId="752"/>
    <cellStyle name="Header2" xfId="753"/>
    <cellStyle name="差_评估明细表 3 3" xfId="754"/>
    <cellStyle name="强调文字颜色 5 2 3" xfId="755"/>
    <cellStyle name="Heading" xfId="756"/>
    <cellStyle name="Heading No Underline" xfId="757"/>
    <cellStyle name="HEADING1" xfId="758"/>
    <cellStyle name="HEADING2" xfId="759"/>
    <cellStyle name="Heading2 2" xfId="760"/>
    <cellStyle name="Hyperlink" xfId="761"/>
    <cellStyle name="Input [yellow]" xfId="762"/>
    <cellStyle name="千位分隔 2 4" xfId="763"/>
    <cellStyle name="Input [yellow] 2" xfId="764"/>
    <cellStyle name="千位分隔 2 4 2" xfId="765"/>
    <cellStyle name="Input [yellow] 3" xfId="766"/>
    <cellStyle name="千位分隔 2 4 3" xfId="767"/>
    <cellStyle name="Input Cells" xfId="768"/>
    <cellStyle name="Input Cells 2 2" xfId="769"/>
    <cellStyle name="Input Cells 2 2 2" xfId="770"/>
    <cellStyle name="Input Cells 2 3" xfId="771"/>
    <cellStyle name="Input Cells 3" xfId="772"/>
    <cellStyle name="Input Cells 4" xfId="773"/>
    <cellStyle name="Input Cells 4 2" xfId="774"/>
    <cellStyle name="Input Cells 4 2 2" xfId="775"/>
    <cellStyle name="Input Cells 5" xfId="776"/>
    <cellStyle name="Input Cells 5 2" xfId="777"/>
    <cellStyle name="Input Cells 6" xfId="778"/>
    <cellStyle name="常规 2 3 2 2 2 2" xfId="779"/>
    <cellStyle name="InputArea" xfId="780"/>
    <cellStyle name="KPMG Heading 1" xfId="781"/>
    <cellStyle name="KPMG Heading 2" xfId="782"/>
    <cellStyle name="KPMG Heading 3" xfId="783"/>
    <cellStyle name="KPMG Heading 4" xfId="784"/>
    <cellStyle name="KPMG Normal" xfId="785"/>
    <cellStyle name="KPMG Normal Text" xfId="786"/>
    <cellStyle name="常规 38 2" xfId="787"/>
    <cellStyle name="Lines Fill" xfId="788"/>
    <cellStyle name="Link Currency (0)" xfId="789"/>
    <cellStyle name="超链接 2 2 2" xfId="790"/>
    <cellStyle name="Link Currency (2)" xfId="791"/>
    <cellStyle name="Link Units (0)" xfId="792"/>
    <cellStyle name="Link Units (1)" xfId="793"/>
    <cellStyle name="Link Units (2)" xfId="794"/>
    <cellStyle name="Linked Cells" xfId="795"/>
    <cellStyle name="常规 63 2 3" xfId="796"/>
    <cellStyle name="Linked Cells 2" xfId="797"/>
    <cellStyle name="Linked Cells 2 2" xfId="798"/>
    <cellStyle name="Linked Cells 3" xfId="799"/>
    <cellStyle name="差_E04、应收账款 2 2" xfId="800"/>
    <cellStyle name="Linked Cells 4" xfId="801"/>
    <cellStyle name="Linked Cells 4 2 2" xfId="802"/>
    <cellStyle name="Linked Cells 4 3" xfId="803"/>
    <cellStyle name="差_土建明细表—— 清河一矿（王红红）" xfId="804"/>
    <cellStyle name="Linked Cells 5 2" xfId="805"/>
    <cellStyle name="Linked Cells 6" xfId="806"/>
    <cellStyle name="Millares [0]_96 Risk" xfId="807"/>
    <cellStyle name="Millares_96 Risk" xfId="808"/>
    <cellStyle name="常规 2 2 2 2" xfId="809"/>
    <cellStyle name="常规 96 2 3" xfId="810"/>
    <cellStyle name="Milliers [0]_!!!GO" xfId="811"/>
    <cellStyle name="千位分隔 2 3 2" xfId="812"/>
    <cellStyle name="Milliers_!!!GO" xfId="813"/>
    <cellStyle name="Moneda_96 Risk" xfId="814"/>
    <cellStyle name="Monétaire [0]_!!!GO" xfId="815"/>
    <cellStyle name="Monétaire_!!!GO" xfId="816"/>
    <cellStyle name="Mon閠aire [0]_!!!GO" xfId="817"/>
    <cellStyle name="Mon閠aire_!!!GO" xfId="818"/>
    <cellStyle name="差_2-交易性金融资产（空白模板） 2 2" xfId="819"/>
    <cellStyle name="New Times Roman" xfId="820"/>
    <cellStyle name="no dec" xfId="821"/>
    <cellStyle name="Non défini" xfId="822"/>
    <cellStyle name="Normal - Style1" xfId="823"/>
    <cellStyle name="超链接 3 2 3" xfId="824"/>
    <cellStyle name="Normal - Style1 2" xfId="825"/>
    <cellStyle name="Normal - Style1 2 2" xfId="826"/>
    <cellStyle name="Normal - Style1 2 2 2" xfId="827"/>
    <cellStyle name="Normal - Style1 2 3" xfId="828"/>
    <cellStyle name="Normal - Style1 3" xfId="829"/>
    <cellStyle name="Normal - Style1 4" xfId="830"/>
    <cellStyle name="差_无形资产—其他无形" xfId="831"/>
    <cellStyle name="常规 66 2 2" xfId="832"/>
    <cellStyle name="好_应收票据_1_无形资产—其他无形 2" xfId="833"/>
    <cellStyle name="Normal - Style1 4 2" xfId="834"/>
    <cellStyle name="差_无形资产—其他无形 2" xfId="835"/>
    <cellStyle name="常规 66 2 2 2" xfId="836"/>
    <cellStyle name="Normal - Style1 4 2 2" xfId="837"/>
    <cellStyle name="Normal - Style1 4 3" xfId="838"/>
    <cellStyle name="宋体繁体潒慭n_x0002_" xfId="839"/>
    <cellStyle name="Normal - Style1 5" xfId="840"/>
    <cellStyle name="常规 66 2 3" xfId="841"/>
    <cellStyle name="好_存货-原材料—分类明细表" xfId="842"/>
    <cellStyle name="Normal - Style1 5 2" xfId="843"/>
    <cellStyle name="好_存货-原材料—分类明细表 2" xfId="844"/>
    <cellStyle name="Normal - Style1 6 2" xfId="845"/>
    <cellStyle name="Normal_ rislugp" xfId="846"/>
    <cellStyle name="Normalny_Arkusz1" xfId="847"/>
    <cellStyle name="Œ…‹æØ‚è [0.00]_Region Orders (2)" xfId="848"/>
    <cellStyle name="Œ…‹æØ‚è_Region Orders (2)" xfId="849"/>
    <cellStyle name="常规 98 2 2 2" xfId="850"/>
    <cellStyle name="Percent [0%]" xfId="851"/>
    <cellStyle name="Percent [0.00%]" xfId="852"/>
    <cellStyle name="Percent [0]" xfId="853"/>
    <cellStyle name="Percent [00]" xfId="854"/>
    <cellStyle name="标题 6" xfId="855"/>
    <cellStyle name="Percent [2] 2" xfId="856"/>
    <cellStyle name="Percent [2] 3" xfId="857"/>
    <cellStyle name="Percent_!!!GO" xfId="858"/>
    <cellStyle name="常规 42 3" xfId="859"/>
    <cellStyle name="Prefilled" xfId="860"/>
    <cellStyle name="常规 66 3" xfId="861"/>
    <cellStyle name="样式 1" xfId="862"/>
    <cellStyle name="PrePop Currency (0)" xfId="863"/>
    <cellStyle name="常规 74 3" xfId="864"/>
    <cellStyle name="PrePop Currency (2)" xfId="865"/>
    <cellStyle name="PrePop Units (1)" xfId="866"/>
    <cellStyle name="PrePop Units (2)" xfId="867"/>
    <cellStyle name="好_万元汇总表" xfId="868"/>
    <cellStyle name="price" xfId="869"/>
    <cellStyle name="pricing" xfId="870"/>
    <cellStyle name="PSChar" xfId="871"/>
    <cellStyle name="PSDate" xfId="872"/>
    <cellStyle name="PSDec" xfId="873"/>
    <cellStyle name="PSHeading" xfId="874"/>
    <cellStyle name="常规 15 2 3" xfId="875"/>
    <cellStyle name="PSInt" xfId="876"/>
    <cellStyle name="PSSpacer" xfId="877"/>
    <cellStyle name="RangeBelow" xfId="878"/>
    <cellStyle name="常规 86" xfId="879"/>
    <cellStyle name="Red" xfId="880"/>
    <cellStyle name="revised" xfId="881"/>
    <cellStyle name="通貨 [0.00]_１１月価格表" xfId="882"/>
    <cellStyle name="revised 2" xfId="883"/>
    <cellStyle name="revised 2 3" xfId="884"/>
    <cellStyle name="revised 3" xfId="885"/>
    <cellStyle name="revised 4" xfId="886"/>
    <cellStyle name="revised 5" xfId="887"/>
    <cellStyle name="RevList" xfId="888"/>
    <cellStyle name="RevList 2" xfId="889"/>
    <cellStyle name="RevList 2 2" xfId="890"/>
    <cellStyle name="好_E19、无形资产" xfId="891"/>
    <cellStyle name="RevList 2 2 2" xfId="892"/>
    <cellStyle name="好_E19、无形资产 2" xfId="893"/>
    <cellStyle name="RevList 2 3" xfId="894"/>
    <cellStyle name="RevList 3" xfId="895"/>
    <cellStyle name="RevList 3 2" xfId="896"/>
    <cellStyle name="RevList 3 2 2" xfId="897"/>
    <cellStyle name="RevList 3 3" xfId="898"/>
    <cellStyle name="RevList 4" xfId="899"/>
    <cellStyle name="RevList 4 2" xfId="900"/>
    <cellStyle name="RevList 5" xfId="901"/>
    <cellStyle name="RevList 5 2" xfId="902"/>
    <cellStyle name="RevList 6" xfId="903"/>
    <cellStyle name="row_def_array" xfId="904"/>
    <cellStyle name="RowLevel_0" xfId="905"/>
    <cellStyle name="s]_x000d__x000a_spooler=yes_x000d__x000a_load=mbtn.exe_x000d__x000a_run=_x000d__x000a_Beep=yes_x000d__x000a_NullPort=None_x000d__x000a_BorderWidth=1_x000d__x000a_CursorBlinkRate=522_x000d__x000a_DoubleClickSpeed=740" xfId="906"/>
    <cellStyle name="常规 47 2 2" xfId="907"/>
    <cellStyle name="s]_x000d__x000a_spooler=yes_x000d__x000a_load=mbtn.exe_x000d__x000a_run=_x000d__x000a_Beep=yes_x000d__x000a_NullPort=None_x000d__x000a_BorderWidth=1_x000d__x000a_CursorBlinkRate=522_x000d__x000a_DoubleClickSpeed=740 2" xfId="908"/>
    <cellStyle name="常规 47 2 2 2" xfId="909"/>
    <cellStyle name="SAPBEXstdItem" xfId="910"/>
    <cellStyle name="section" xfId="911"/>
    <cellStyle name="Sheet Head" xfId="912"/>
    <cellStyle name="SOR" xfId="913"/>
    <cellStyle name="常规 42 2 2 2" xfId="914"/>
    <cellStyle name="sstot" xfId="915"/>
    <cellStyle name="Standard_AREAS" xfId="916"/>
    <cellStyle name="style" xfId="917"/>
    <cellStyle name="常规 23" xfId="918"/>
    <cellStyle name="好_应收票据_应收票据 2" xfId="919"/>
    <cellStyle name="style1" xfId="920"/>
    <cellStyle name="style2 2" xfId="921"/>
    <cellStyle name="style2 3" xfId="922"/>
    <cellStyle name="差_E19、无形资产" xfId="923"/>
    <cellStyle name="SubRoutine" xfId="924"/>
    <cellStyle name="Subtotal" xfId="925"/>
    <cellStyle name="t" xfId="926"/>
    <cellStyle name="t_HVAC Equipment (3)" xfId="927"/>
    <cellStyle name="常规 2 3 4" xfId="928"/>
    <cellStyle name="Text Indent A" xfId="929"/>
    <cellStyle name="Text Indent B" xfId="930"/>
    <cellStyle name="Text Indent C" xfId="931"/>
    <cellStyle name="好_应收票据_现金 2" xfId="932"/>
    <cellStyle name="Thousands" xfId="933"/>
    <cellStyle name="title" xfId="934"/>
    <cellStyle name="Total" xfId="935"/>
    <cellStyle name="Total 2" xfId="936"/>
    <cellStyle name="Tusental (0)_pldt" xfId="937"/>
    <cellStyle name="Tusental_pldt" xfId="938"/>
    <cellStyle name="常规 46 3 2" xfId="939"/>
    <cellStyle name="常规 51 3 2" xfId="940"/>
    <cellStyle name="Unprotect" xfId="941"/>
    <cellStyle name="Valuta (0)_pldt" xfId="942"/>
    <cellStyle name="Valuta_pldt" xfId="943"/>
    <cellStyle name="常规 47 3 2" xfId="944"/>
    <cellStyle name="常规 59 2 2 2" xfId="945"/>
    <cellStyle name="Währung [0]_Actual vs. Prior" xfId="946"/>
    <cellStyle name="Währung_Actual vs. Prior" xfId="947"/>
    <cellStyle name="常规 2 6 3" xfId="948"/>
    <cellStyle name="Zhengnan" xfId="949"/>
    <cellStyle name="差_构筑物 2" xfId="950"/>
    <cellStyle name="パーセント_laroux" xfId="951"/>
    <cellStyle name="_PLDT" xfId="952"/>
    <cellStyle name="だ[0]_PLDT" xfId="953"/>
    <cellStyle name="だ_PLDT" xfId="954"/>
    <cellStyle name="输入 2 3" xfId="955"/>
    <cellStyle name="だ[0]_Total (2)" xfId="956"/>
    <cellStyle name="だ_laroux" xfId="957"/>
    <cellStyle name="百分比 2" xfId="958"/>
    <cellStyle name="好_存货 18 2" xfId="959"/>
    <cellStyle name="好_存货 23 2" xfId="960"/>
    <cellStyle name="百分比 2 2" xfId="961"/>
    <cellStyle name="百分比 2 2 2" xfId="962"/>
    <cellStyle name="百分比 2 2 2 2" xfId="963"/>
    <cellStyle name="百分比 2 2 3" xfId="964"/>
    <cellStyle name="百分比 2 3" xfId="965"/>
    <cellStyle name="百分比 2 3 2" xfId="966"/>
    <cellStyle name="百分比 2 3 2 2" xfId="967"/>
    <cellStyle name="百分比 2 3 3" xfId="968"/>
    <cellStyle name="百分比 2 4" xfId="969"/>
    <cellStyle name="好_其他应收款 2" xfId="970"/>
    <cellStyle name="百分比 2 4 2" xfId="971"/>
    <cellStyle name="好_其他应收款 2 2" xfId="972"/>
    <cellStyle name="百分比 2 5" xfId="973"/>
    <cellStyle name="好_其他应收款 3" xfId="974"/>
    <cellStyle name="百分比 3" xfId="975"/>
    <cellStyle name="差_E09、存货" xfId="976"/>
    <cellStyle name="百分比 3 2" xfId="977"/>
    <cellStyle name="百分比 3 2 2" xfId="978"/>
    <cellStyle name="百分比 3 3" xfId="979"/>
    <cellStyle name="百分比 4" xfId="980"/>
    <cellStyle name="百分比 5" xfId="981"/>
    <cellStyle name="百分比 5 2" xfId="982"/>
    <cellStyle name="百分比 5 2 2" xfId="983"/>
    <cellStyle name="百分比 5 2 2 2" xfId="984"/>
    <cellStyle name="百分比 5 2 3" xfId="985"/>
    <cellStyle name="百分比 5 3" xfId="986"/>
    <cellStyle name="常规_5.1.1房屋建筑物" xfId="987"/>
    <cellStyle name="百分比 5 4" xfId="988"/>
    <cellStyle name="百分比 6" xfId="989"/>
    <cellStyle name="桁区切り_１１月価格表" xfId="990"/>
    <cellStyle name="百分比 6 2" xfId="991"/>
    <cellStyle name="百分比 6 2 2" xfId="992"/>
    <cellStyle name="百分比 6 3" xfId="993"/>
    <cellStyle name="捠壿 [0.00]_PRODUCT DETAIL Q1" xfId="994"/>
    <cellStyle name="常规 72 3 2" xfId="995"/>
    <cellStyle name="好_评估明细表 4 2" xfId="996"/>
    <cellStyle name="捠壿_PRODUCT DETAIL Q1" xfId="997"/>
    <cellStyle name="编号" xfId="998"/>
    <cellStyle name="标题 1 2" xfId="999"/>
    <cellStyle name="标题 1 2 2 2" xfId="1000"/>
    <cellStyle name="标题 1 2 3" xfId="1001"/>
    <cellStyle name="标题 1 3" xfId="1002"/>
    <cellStyle name="标题 1 3 2" xfId="1003"/>
    <cellStyle name="标题 1 4" xfId="1004"/>
    <cellStyle name="差_E05、预付账款" xfId="1005"/>
    <cellStyle name="标题 1 4 2" xfId="1006"/>
    <cellStyle name="差_E05、预付账款 2" xfId="1007"/>
    <cellStyle name="标题 2 2 2" xfId="1008"/>
    <cellStyle name="标题 2 2 2 2" xfId="1009"/>
    <cellStyle name="标题 2 2 3" xfId="1010"/>
    <cellStyle name="标题 2 3" xfId="1011"/>
    <cellStyle name="标题 2 4" xfId="1012"/>
    <cellStyle name="标题 3 2" xfId="1013"/>
    <cellStyle name="标题 3 2 2" xfId="1014"/>
    <cellStyle name="标题 3 2 2 2" xfId="1015"/>
    <cellStyle name="常规 57" xfId="1016"/>
    <cellStyle name="标题 3 2 3" xfId="1017"/>
    <cellStyle name="标题 3 3" xfId="1018"/>
    <cellStyle name="标题 3 3 2" xfId="1019"/>
    <cellStyle name="分级显示列_1_Book1" xfId="1020"/>
    <cellStyle name="标题 3 4" xfId="1021"/>
    <cellStyle name="标题 3 4 2" xfId="1022"/>
    <cellStyle name="标题 4 2" xfId="1023"/>
    <cellStyle name="千位分隔 3" xfId="1024"/>
    <cellStyle name="标题 4 2 2" xfId="1025"/>
    <cellStyle name="千位分隔 3 2" xfId="1026"/>
    <cellStyle name="标题 4 2 2 2" xfId="1027"/>
    <cellStyle name="千位分隔 3 2 2" xfId="1028"/>
    <cellStyle name="标题 4 2 3" xfId="1029"/>
    <cellStyle name="千位分隔 3 3" xfId="1030"/>
    <cellStyle name="标题 4 3" xfId="1031"/>
    <cellStyle name="千位分隔 4" xfId="1032"/>
    <cellStyle name="标题 4 3 2" xfId="1033"/>
    <cellStyle name="千位分隔 4 2" xfId="1034"/>
    <cellStyle name="标题 4 4" xfId="1035"/>
    <cellStyle name="千位分隔 5" xfId="1036"/>
    <cellStyle name="标题 4 4 2" xfId="1037"/>
    <cellStyle name="千位分隔 5 2" xfId="1038"/>
    <cellStyle name="标题 5" xfId="1039"/>
    <cellStyle name="标题 5 2" xfId="1040"/>
    <cellStyle name="标题 5 2 2" xfId="1041"/>
    <cellStyle name="标题 5 3" xfId="1042"/>
    <cellStyle name="标题 6 2" xfId="1043"/>
    <cellStyle name="标题 7" xfId="1044"/>
    <cellStyle name="标题 7 2" xfId="1045"/>
    <cellStyle name="标题1" xfId="1046"/>
    <cellStyle name="標準_１１月価格表" xfId="1047"/>
    <cellStyle name="差_E08、其他应收款 2" xfId="1048"/>
    <cellStyle name="差_应收票据_评估结果汇总表" xfId="1049"/>
    <cellStyle name="部门" xfId="1050"/>
    <cellStyle name="差 2" xfId="1051"/>
    <cellStyle name="差 2 2" xfId="1052"/>
    <cellStyle name="差 2 2 2" xfId="1053"/>
    <cellStyle name="差 2 3" xfId="1054"/>
    <cellStyle name="差 3 2" xfId="1055"/>
    <cellStyle name="差_复件 设备计算过程" xfId="1056"/>
    <cellStyle name="差 4" xfId="1057"/>
    <cellStyle name="差_2-交易性金融资产（空白模板）" xfId="1058"/>
    <cellStyle name="差_2-交易性金融资产（空白模板） 2" xfId="1059"/>
    <cellStyle name="差_2-交易性金融资产（空白模板） 3" xfId="1060"/>
    <cellStyle name="差_415机械制造设备" xfId="1061"/>
    <cellStyle name="差_415机械制造设备 2" xfId="1062"/>
    <cellStyle name="差_415机械制造设备 2 2" xfId="1063"/>
    <cellStyle name="差_415机械制造设备 3" xfId="1064"/>
    <cellStyle name="差_E01 货币资金" xfId="1065"/>
    <cellStyle name="差_E01 货币资金 2" xfId="1066"/>
    <cellStyle name="差_E01 货币资金 2 2" xfId="1067"/>
    <cellStyle name="常规 74 2 3" xfId="1068"/>
    <cellStyle name="差_E01 货币资金 3" xfId="1069"/>
    <cellStyle name="差_E02 交易性金融资产" xfId="1070"/>
    <cellStyle name="千位分隔 6 3" xfId="1071"/>
    <cellStyle name="差_E02 交易性金融资产 2" xfId="1072"/>
    <cellStyle name="千位分隔 6 3 2" xfId="1073"/>
    <cellStyle name="差_E02 交易性金融资产 2 2" xfId="1074"/>
    <cellStyle name="差_E02 交易性金融资产 3" xfId="1075"/>
    <cellStyle name="差_E04、应收账款" xfId="1076"/>
    <cellStyle name="差_E04、应收账款 2" xfId="1077"/>
    <cellStyle name="差_E04、应收账款 3" xfId="1078"/>
    <cellStyle name="差_E05、预付账款 2 2" xfId="1079"/>
    <cellStyle name="差_E05、预付账款 3" xfId="1080"/>
    <cellStyle name="差_E07 应收股利" xfId="1081"/>
    <cellStyle name="好_评估结果汇总表" xfId="1082"/>
    <cellStyle name="差_E07 应收股利 2 2" xfId="1083"/>
    <cellStyle name="差_工程建设其他费用 3" xfId="1084"/>
    <cellStyle name="差_E07 应收股利 3" xfId="1085"/>
    <cellStyle name="常规 53 2 2" xfId="1086"/>
    <cellStyle name="差_E08、其他应收款" xfId="1087"/>
    <cellStyle name="差_E08、其他应收款 3" xfId="1088"/>
    <cellStyle name="差_E09 存货" xfId="1089"/>
    <cellStyle name="差_E09 存货 2" xfId="1090"/>
    <cellStyle name="好_工程建设其他费 3" xfId="1091"/>
    <cellStyle name="差_E09 存货 3" xfId="1092"/>
    <cellStyle name="差_E10 可供出售金融资产" xfId="1093"/>
    <cellStyle name="差_E10 可供出售金融资产 2" xfId="1094"/>
    <cellStyle name="常规 8" xfId="1095"/>
    <cellStyle name="差_E10 可供出售金融资产 2 2" xfId="1096"/>
    <cellStyle name="常规 8 2" xfId="1097"/>
    <cellStyle name="好_E02 交易性金融资产" xfId="1098"/>
    <cellStyle name="差_E10 可供出售金融资产 3" xfId="1099"/>
    <cellStyle name="常规 9" xfId="1100"/>
    <cellStyle name="差_E13 长期股权投资" xfId="1101"/>
    <cellStyle name="差_E13 长期股权投资 2" xfId="1102"/>
    <cellStyle name="差_E13 长期股权投资 2 2" xfId="1103"/>
    <cellStyle name="差_E13 长期股权投资 3" xfId="1104"/>
    <cellStyle name="差_E14 投资性房地产" xfId="1105"/>
    <cellStyle name="差_E14 投资性房地产 2" xfId="1106"/>
    <cellStyle name="差_E14 投资性房地产 2 2" xfId="1107"/>
    <cellStyle name="差_E14 投资性房地产 3" xfId="1108"/>
    <cellStyle name="差_E19、无形资产 2" xfId="1109"/>
    <cellStyle name="差_E19、无形资产 2 2" xfId="1110"/>
    <cellStyle name="差_E19、无形资产 3" xfId="1111"/>
    <cellStyle name="差_E22、长期待摊费用" xfId="1112"/>
    <cellStyle name="差_E23、递延所得税资产 2" xfId="1113"/>
    <cellStyle name="差_E23、递延所得税资产 3" xfId="1114"/>
    <cellStyle name="差_ZA0货币资金审定表  2" xfId="1115"/>
    <cellStyle name="差_ZA0货币资金审定表  2 2" xfId="1116"/>
    <cellStyle name="差_登福康四方签字表 -" xfId="1117"/>
    <cellStyle name="差_ZA0货币资金审定表  3" xfId="1118"/>
    <cellStyle name="差_包装物（库存物资）" xfId="1119"/>
    <cellStyle name="差_包装物（库存物资） 2" xfId="1120"/>
    <cellStyle name="差_产成品（库存商品）—分类汇总表" xfId="1121"/>
    <cellStyle name="差_产成品（库存商品）—分类汇总表 2" xfId="1122"/>
    <cellStyle name="差_产成品（库存商品）明细表" xfId="1123"/>
    <cellStyle name="好_应收票据_评估结果汇总表" xfId="1124"/>
    <cellStyle name="差_产成品（库存商品）明细表 2" xfId="1125"/>
    <cellStyle name="好_应收票据_评估结果汇总表 2" xfId="1126"/>
    <cellStyle name="差_产成品—销售平均单价、成本" xfId="1127"/>
    <cellStyle name="差_产成品—销售平均单价、成本 2" xfId="1128"/>
    <cellStyle name="差_车辆" xfId="1129"/>
    <cellStyle name="差_车辆 2" xfId="1130"/>
    <cellStyle name="常规_待摊费用" xfId="1131"/>
    <cellStyle name="差_存货-原材料—分类汇总表" xfId="1132"/>
    <cellStyle name="差_存货-原材料—分类明细表" xfId="1133"/>
    <cellStyle name="常规 63 3 2" xfId="1134"/>
    <cellStyle name="差_存货-原材料—分类明细表 2" xfId="1135"/>
    <cellStyle name="差_登福康四方签字表 - 2" xfId="1136"/>
    <cellStyle name="差_递延所得税资产" xfId="1137"/>
    <cellStyle name="链接单元格 2 2 2" xfId="1138"/>
    <cellStyle name="差_递延所得税资产 2" xfId="1139"/>
    <cellStyle name="差_房屋" xfId="1140"/>
    <cellStyle name="差_房屋 2" xfId="1141"/>
    <cellStyle name="差_给门姐的销售与收款内控测试" xfId="1142"/>
    <cellStyle name="差_给门姐的销售与收款内控测试 2" xfId="1143"/>
    <cellStyle name="差_工程建设其他费" xfId="1144"/>
    <cellStyle name="差_工程建设其他费 2" xfId="1145"/>
    <cellStyle name="差_工程建设其他费 2 2" xfId="1146"/>
    <cellStyle name="差_工程建设其他费 3" xfId="1147"/>
    <cellStyle name="好_存货 4 2" xfId="1148"/>
    <cellStyle name="差_工程建设其他费用" xfId="1149"/>
    <cellStyle name="差_工程建设其他费用 2" xfId="1150"/>
    <cellStyle name="差_工程建设其他费用 2 2" xfId="1151"/>
    <cellStyle name="常规 61 3" xfId="1152"/>
    <cellStyle name="差_构筑物" xfId="1153"/>
    <cellStyle name="差_机械设备" xfId="1154"/>
    <cellStyle name="差_机械设备 2" xfId="1155"/>
    <cellStyle name="差_流动资产汇总" xfId="1156"/>
    <cellStyle name="差_评估结果汇总表" xfId="1157"/>
    <cellStyle name="差_评估结果汇总表 2" xfId="1158"/>
    <cellStyle name="差_评估明细表" xfId="1159"/>
    <cellStyle name="差_评估明细表 2" xfId="1160"/>
    <cellStyle name="差_评估明细表 2 2" xfId="1161"/>
    <cellStyle name="差_评估明细表 2 2 2" xfId="1162"/>
    <cellStyle name="千位分隔 5 4" xfId="1163"/>
    <cellStyle name="差_评估明细表 2 3" xfId="1164"/>
    <cellStyle name="差_评估明细表 3" xfId="1165"/>
    <cellStyle name="强调文字颜色 5 2" xfId="1166"/>
    <cellStyle name="差_评估明细表 3 2 2" xfId="1167"/>
    <cellStyle name="强调文字颜色 5 2 2 2" xfId="1168"/>
    <cellStyle name="差_评估明细表 4" xfId="1169"/>
    <cellStyle name="强调文字颜色 5 3" xfId="1170"/>
    <cellStyle name="差_评估明细表 4 2" xfId="1171"/>
    <cellStyle name="好_应交税费" xfId="1172"/>
    <cellStyle name="强调文字颜色 5 3 2" xfId="1173"/>
    <cellStyle name="差_评估明细表 5" xfId="1174"/>
    <cellStyle name="常规 86 2 2" xfId="1175"/>
    <cellStyle name="差_评估明细表（新准则）" xfId="1176"/>
    <cellStyle name="差_评估明细表（新准则） 2" xfId="1177"/>
    <cellStyle name="普通_ 白土" xfId="1178"/>
    <cellStyle name="差_评估明细表（新准则） 2 2" xfId="1179"/>
    <cellStyle name="差_评估明细表（新准则） 3" xfId="1180"/>
    <cellStyle name="差_其他设备" xfId="1181"/>
    <cellStyle name="好_存货 27 2" xfId="1182"/>
    <cellStyle name="差_其他设备 2" xfId="1183"/>
    <cellStyle name="差_其他应付" xfId="1184"/>
    <cellStyle name="好_应收票据_资产负债表 2" xfId="1185"/>
    <cellStyle name="差_其他应付 2" xfId="1186"/>
    <cellStyle name="差_其他应收款" xfId="1187"/>
    <cellStyle name="差_其他应收款 2" xfId="1188"/>
    <cellStyle name="差_设备申报明细表——清河一矿表（审后） 2" xfId="1189"/>
    <cellStyle name="检查单元格 2" xfId="1190"/>
    <cellStyle name="差_土建明细表—— 清河一矿（王红红） 2" xfId="1191"/>
    <cellStyle name="差_万元汇总表" xfId="1192"/>
    <cellStyle name="差_万元汇总表 2" xfId="1193"/>
    <cellStyle name="差_无形资产—土地使用权" xfId="1194"/>
    <cellStyle name="差_无形资产—土地使用权 2" xfId="1195"/>
    <cellStyle name="差_现金" xfId="1196"/>
    <cellStyle name="差_现金 2" xfId="1197"/>
    <cellStyle name="差_新准则报表－融辉2007-06-20" xfId="1198"/>
    <cellStyle name="警告文本 2 2" xfId="1199"/>
    <cellStyle name="差_新准则报表－融辉2007-06-20 2" xfId="1200"/>
    <cellStyle name="警告文本 2 2 2" xfId="1201"/>
    <cellStyle name="差_新准则报表－融辉2007-06-20 3" xfId="1202"/>
    <cellStyle name="差_一重股份收益法630-2" xfId="1203"/>
    <cellStyle name="常规 2 5 2" xfId="1204"/>
    <cellStyle name="差_一重股份收益法630-2 2" xfId="1205"/>
    <cellStyle name="常规 2 5 2 2" xfId="1206"/>
    <cellStyle name="差_一重股份收益法630-2 2 2" xfId="1207"/>
    <cellStyle name="差_一重股份收益法630-2 3" xfId="1208"/>
    <cellStyle name="好_应收票据_现金" xfId="1209"/>
    <cellStyle name="差_银行" xfId="1210"/>
    <cellStyle name="差_银行 2" xfId="1211"/>
    <cellStyle name="差_应付帐款" xfId="1212"/>
    <cellStyle name="常规 68 3 2" xfId="1213"/>
    <cellStyle name="差_应付帐款 2" xfId="1214"/>
    <cellStyle name="差_应交税费" xfId="1215"/>
    <cellStyle name="差_应交税费 2" xfId="1216"/>
    <cellStyle name="好_存货 7" xfId="1217"/>
    <cellStyle name="差_应收票据" xfId="1218"/>
    <cellStyle name="差_应收票据 2" xfId="1219"/>
    <cellStyle name="好_存货-原材料—分类汇总表" xfId="1220"/>
    <cellStyle name="差_应收票据_1" xfId="1221"/>
    <cellStyle name="差_应收票据_1 2" xfId="1222"/>
    <cellStyle name="差_应收票据_1_递延所得税资产" xfId="1223"/>
    <cellStyle name="差_应收票据_1_递延所得税资产 2" xfId="1224"/>
    <cellStyle name="链接单元格 3" xfId="1225"/>
    <cellStyle name="差_应收票据_1_流动资产汇总" xfId="1226"/>
    <cellStyle name="差_应收票据_1_流动资产汇总 2" xfId="1227"/>
    <cellStyle name="差_应收票据_1_评估结果汇总表 2" xfId="1228"/>
    <cellStyle name="差_应收票据_1_万元汇总表" xfId="1229"/>
    <cellStyle name="差_应收票据_1_万元汇总表 2" xfId="1230"/>
    <cellStyle name="常规 70 3" xfId="1231"/>
    <cellStyle name="差_应收票据_1_无形资产—其他无形" xfId="1232"/>
    <cellStyle name="差_应收票据_1_无形资产—其他无形 2" xfId="1233"/>
    <cellStyle name="差_应收票据_1_无形资产—土地使用权" xfId="1234"/>
    <cellStyle name="差_应收票据_1_无形资产—土地使用权 2" xfId="1235"/>
    <cellStyle name="差_应收票据_1_现金" xfId="1236"/>
    <cellStyle name="差_应收票据_1_现金 2" xfId="1237"/>
    <cellStyle name="差_应收票据_1_银行" xfId="1238"/>
    <cellStyle name="差_应收票据_1_银行 2" xfId="1239"/>
    <cellStyle name="差_应收票据_1_资产负债表" xfId="1240"/>
    <cellStyle name="差_应收票据_1_资产负债表 2" xfId="1241"/>
    <cellStyle name="差_应收票据_流动资产汇总" xfId="1242"/>
    <cellStyle name="差_应收票据_流动资产汇总 2" xfId="1243"/>
    <cellStyle name="差_应收票据_万元汇总表" xfId="1244"/>
    <cellStyle name="差_应收票据_万元汇总表 2" xfId="1245"/>
    <cellStyle name="差_应收票据_无形资产—其他无形 2" xfId="1246"/>
    <cellStyle name="差_应收票据_无形资产—土地使用权" xfId="1247"/>
    <cellStyle name="差_应收票据_无形资产—土地使用权 2" xfId="1248"/>
    <cellStyle name="差_应收票据_现金 2" xfId="1249"/>
    <cellStyle name="差_应收票据_银行" xfId="1250"/>
    <cellStyle name="汇总 4" xfId="1251"/>
    <cellStyle name="差_应收票据_银行 2" xfId="1252"/>
    <cellStyle name="汇总 4 2" xfId="1253"/>
    <cellStyle name="差_应收票据_应收票据" xfId="1254"/>
    <cellStyle name="差_应收票据_资产负债表 2" xfId="1255"/>
    <cellStyle name="好_评估明细表 2" xfId="1256"/>
    <cellStyle name="差_应收帐款" xfId="1257"/>
    <cellStyle name="差_预付" xfId="1258"/>
    <cellStyle name="差_预付 2" xfId="1259"/>
    <cellStyle name="差_预收" xfId="1260"/>
    <cellStyle name="差_预收 2" xfId="1261"/>
    <cellStyle name="差_在产品（自制半成品）" xfId="1262"/>
    <cellStyle name="差_在产品（自制半成品） 2" xfId="1263"/>
    <cellStyle name="差_资产负债表" xfId="1264"/>
    <cellStyle name="差_资产负债表 2" xfId="1265"/>
    <cellStyle name="警告文本 4" xfId="1266"/>
    <cellStyle name="常规 10" xfId="1267"/>
    <cellStyle name="常规 100" xfId="1268"/>
    <cellStyle name="常规 4 2 3" xfId="1269"/>
    <cellStyle name="常规 4 5" xfId="1270"/>
    <cellStyle name="常规 100 2" xfId="1271"/>
    <cellStyle name="常规 4 2 3 2" xfId="1272"/>
    <cellStyle name="常规 4 5 2" xfId="1273"/>
    <cellStyle name="常规 100 2 2 2" xfId="1274"/>
    <cellStyle name="常规 100 2 3" xfId="1275"/>
    <cellStyle name="常规 100 3" xfId="1276"/>
    <cellStyle name="常规 100 3 2" xfId="1277"/>
    <cellStyle name="常规 100 4" xfId="1278"/>
    <cellStyle name="常规 12" xfId="1279"/>
    <cellStyle name="好 4 2" xfId="1280"/>
    <cellStyle name="常规 12 2" xfId="1281"/>
    <cellStyle name="常规 12 2 2" xfId="1282"/>
    <cellStyle name="常规 12 2 2 2" xfId="1283"/>
    <cellStyle name="常规 12 2 3" xfId="1284"/>
    <cellStyle name="常规 13" xfId="1285"/>
    <cellStyle name="常规 13 2" xfId="1286"/>
    <cellStyle name="常规 13 2 2" xfId="1287"/>
    <cellStyle name="常规 13 2 2 2" xfId="1288"/>
    <cellStyle name="好_无形资产—土地使用权" xfId="1289"/>
    <cellStyle name="常规 13 2 3" xfId="1290"/>
    <cellStyle name="常规 13 3" xfId="1291"/>
    <cellStyle name="常规 13 3 2" xfId="1292"/>
    <cellStyle name="常规 13 4" xfId="1293"/>
    <cellStyle name="常规 15 2" xfId="1294"/>
    <cellStyle name="好_其他应收款 4" xfId="1295"/>
    <cellStyle name="常规 15 2 2" xfId="1296"/>
    <cellStyle name="常规 15 2 2 2" xfId="1297"/>
    <cellStyle name="常规 17" xfId="1298"/>
    <cellStyle name="常规 17 2" xfId="1299"/>
    <cellStyle name="常规 17 2 2" xfId="1300"/>
    <cellStyle name="常规 17 2 2 2" xfId="1301"/>
    <cellStyle name="常规 17 2 3" xfId="1302"/>
    <cellStyle name="常规 17 3" xfId="1303"/>
    <cellStyle name="常规 17 3 2" xfId="1304"/>
    <cellStyle name="常规 17 4" xfId="1305"/>
    <cellStyle name="常规 19" xfId="1306"/>
    <cellStyle name="常规 19 2" xfId="1307"/>
    <cellStyle name="常规 19 2 2" xfId="1308"/>
    <cellStyle name="常规 19 2 2 2" xfId="1309"/>
    <cellStyle name="常规 19 2 3" xfId="1310"/>
    <cellStyle name="常规 2" xfId="1311"/>
    <cellStyle name="常规 2 2" xfId="1312"/>
    <cellStyle name="好_存货 9" xfId="1313"/>
    <cellStyle name="常规 2 2 2" xfId="1314"/>
    <cellStyle name="好_存货 9 2" xfId="1315"/>
    <cellStyle name="常规 2 2 2 2 2" xfId="1316"/>
    <cellStyle name="常规 2 2 2 2 2 2" xfId="1317"/>
    <cellStyle name="常规 2 2 2 2 3" xfId="1318"/>
    <cellStyle name="常规_土建明细表—— 清河一矿（王红红）" xfId="1319"/>
    <cellStyle name="常规 2 2 2 3" xfId="1320"/>
    <cellStyle name="常规 2 2 2 3 2" xfId="1321"/>
    <cellStyle name="常规 2 2 3" xfId="1322"/>
    <cellStyle name="常规 2 2 3 2" xfId="1323"/>
    <cellStyle name="常规 2 2 3 2 2" xfId="1324"/>
    <cellStyle name="常规 2 2 3 3" xfId="1325"/>
    <cellStyle name="常规 2 2 4" xfId="1326"/>
    <cellStyle name="常规 2 2 4 2" xfId="1327"/>
    <cellStyle name="常规 2 2 5" xfId="1328"/>
    <cellStyle name="常规 2 2_E13、长期股权投资" xfId="1329"/>
    <cellStyle name="常规 2 3" xfId="1330"/>
    <cellStyle name="常规 2 3 2" xfId="1331"/>
    <cellStyle name="常规 2 3 2 2" xfId="1332"/>
    <cellStyle name="常规 2 3 2 2 2" xfId="1333"/>
    <cellStyle name="常规 2 3 2 2 3" xfId="1334"/>
    <cellStyle name="常规 2 3 2 3" xfId="1335"/>
    <cellStyle name="常规 2 3 2 3 2" xfId="1336"/>
    <cellStyle name="常规 2 3 2 4" xfId="1337"/>
    <cellStyle name="常规 2 3 3" xfId="1338"/>
    <cellStyle name="常规 2 3 3 2" xfId="1339"/>
    <cellStyle name="常规 2 3 3 2 2" xfId="1340"/>
    <cellStyle name="常规 2 3 3 3" xfId="1341"/>
    <cellStyle name="常规 2 3 4 2" xfId="1342"/>
    <cellStyle name="常规 2 3 5" xfId="1343"/>
    <cellStyle name="常规 2 4 2" xfId="1344"/>
    <cellStyle name="常规 2 4 2 2" xfId="1345"/>
    <cellStyle name="常规 98 2 3" xfId="1346"/>
    <cellStyle name="常规 2 4 3" xfId="1347"/>
    <cellStyle name="常规 2 5" xfId="1348"/>
    <cellStyle name="常规 2 5 3" xfId="1349"/>
    <cellStyle name="常规 2 6" xfId="1350"/>
    <cellStyle name="常规 2 6 2" xfId="1351"/>
    <cellStyle name="常规 2 6 2 2" xfId="1352"/>
    <cellStyle name="常规 2 7" xfId="1353"/>
    <cellStyle name="常规 21 2 2 2" xfId="1354"/>
    <cellStyle name="常规 2 7 2" xfId="1355"/>
    <cellStyle name="常规 21 2 2 2 2" xfId="1356"/>
    <cellStyle name="常规 21" xfId="1357"/>
    <cellStyle name="检查单元格 2 2 2" xfId="1358"/>
    <cellStyle name="常规 21 2" xfId="1359"/>
    <cellStyle name="常规 21 2 2" xfId="1360"/>
    <cellStyle name="常规 21 2 3" xfId="1361"/>
    <cellStyle name="常规 21 2 3 2" xfId="1362"/>
    <cellStyle name="常规 23 2 2" xfId="1363"/>
    <cellStyle name="常规 23 2 2 2" xfId="1364"/>
    <cellStyle name="常规 23 2 3" xfId="1365"/>
    <cellStyle name="常规 23 3" xfId="1366"/>
    <cellStyle name="常规 23 3 2" xfId="1367"/>
    <cellStyle name="常规 23 4" xfId="1368"/>
    <cellStyle name="常规 25 2" xfId="1369"/>
    <cellStyle name="常规 25 2 2" xfId="1370"/>
    <cellStyle name="常规 25 2 2 2" xfId="1371"/>
    <cellStyle name="常规 25 2 3" xfId="1372"/>
    <cellStyle name="常规 25 3" xfId="1373"/>
    <cellStyle name="常规 25 3 2" xfId="1374"/>
    <cellStyle name="常规 25 4" xfId="1375"/>
    <cellStyle name="常规 27" xfId="1376"/>
    <cellStyle name="常规 32" xfId="1377"/>
    <cellStyle name="常规 27 2" xfId="1378"/>
    <cellStyle name="常规 32 2" xfId="1379"/>
    <cellStyle name="常规 27 2 2" xfId="1380"/>
    <cellStyle name="常规 32 2 2" xfId="1381"/>
    <cellStyle name="常规 27 2 2 2" xfId="1382"/>
    <cellStyle name="常规 32 2 2 2" xfId="1383"/>
    <cellStyle name="常规 27 2 3" xfId="1384"/>
    <cellStyle name="常规 32 2 3" xfId="1385"/>
    <cellStyle name="常规 27 3" xfId="1386"/>
    <cellStyle name="常规 32 3" xfId="1387"/>
    <cellStyle name="常规 27 3 2" xfId="1388"/>
    <cellStyle name="常规 32 3 2" xfId="1389"/>
    <cellStyle name="常规 27 4" xfId="1390"/>
    <cellStyle name="常规 32 4" xfId="1391"/>
    <cellStyle name="常规 29" xfId="1392"/>
    <cellStyle name="常规 34" xfId="1393"/>
    <cellStyle name="常规 29 2" xfId="1394"/>
    <cellStyle name="常规 34 2" xfId="1395"/>
    <cellStyle name="常规 29 2 2" xfId="1396"/>
    <cellStyle name="常规 34 2 2" xfId="1397"/>
    <cellStyle name="常规 29 2 3" xfId="1398"/>
    <cellStyle name="常规 34 2 3" xfId="1399"/>
    <cellStyle name="常规 29 3" xfId="1400"/>
    <cellStyle name="常规 34 3" xfId="1401"/>
    <cellStyle name="常规 29 3 2" xfId="1402"/>
    <cellStyle name="常规 34 3 2" xfId="1403"/>
    <cellStyle name="常规 3" xfId="1404"/>
    <cellStyle name="输出 4 2" xfId="1405"/>
    <cellStyle name="常规 3 2" xfId="1406"/>
    <cellStyle name="常规 3 2 2" xfId="1407"/>
    <cellStyle name="常规 3 2 2 2" xfId="1408"/>
    <cellStyle name="常规 3 2 2 2 2" xfId="1409"/>
    <cellStyle name="常规 3 2 2 3" xfId="1410"/>
    <cellStyle name="常规 3 2 3" xfId="1411"/>
    <cellStyle name="常规 3 2 3 2" xfId="1412"/>
    <cellStyle name="常规 3 2 4" xfId="1413"/>
    <cellStyle name="常规 3 3" xfId="1414"/>
    <cellStyle name="常规 3 3 2 2" xfId="1415"/>
    <cellStyle name="常规 3 3 3" xfId="1416"/>
    <cellStyle name="常规 3 4 2" xfId="1417"/>
    <cellStyle name="常规 3 5" xfId="1418"/>
    <cellStyle name="常规 3 5 2" xfId="1419"/>
    <cellStyle name="常规 3 6" xfId="1420"/>
    <cellStyle name="常规 36" xfId="1421"/>
    <cellStyle name="常规 36 2" xfId="1422"/>
    <cellStyle name="常规 36 2 2" xfId="1423"/>
    <cellStyle name="常规 36 2 2 2" xfId="1424"/>
    <cellStyle name="好_E01 货币资金" xfId="1425"/>
    <cellStyle name="常规 36 2 3" xfId="1426"/>
    <cellStyle name="常规 36 3 2" xfId="1427"/>
    <cellStyle name="常规 36 4" xfId="1428"/>
    <cellStyle name="常规 38" xfId="1429"/>
    <cellStyle name="常规 38 2 2" xfId="1430"/>
    <cellStyle name="常规 38 2 2 2" xfId="1431"/>
    <cellStyle name="常规 38 2 3" xfId="1432"/>
    <cellStyle name="千位分隔 2 8" xfId="1433"/>
    <cellStyle name="常规 38 3" xfId="1434"/>
    <cellStyle name="常规 38 3 2" xfId="1435"/>
    <cellStyle name="常规 38 4" xfId="1436"/>
    <cellStyle name="常规 4" xfId="1437"/>
    <cellStyle name="常规 4 2" xfId="1438"/>
    <cellStyle name="常规 4 2 2" xfId="1439"/>
    <cellStyle name="常规 4 4" xfId="1440"/>
    <cellStyle name="常规 4 2 2 2" xfId="1441"/>
    <cellStyle name="常规 4 4 2" xfId="1442"/>
    <cellStyle name="常规 6 4" xfId="1443"/>
    <cellStyle name="常规 4 2 2 2 2" xfId="1444"/>
    <cellStyle name="常规 4 4 2 2" xfId="1445"/>
    <cellStyle name="常规 4 2 4" xfId="1446"/>
    <cellStyle name="常规 4 6" xfId="1447"/>
    <cellStyle name="常规 4 3" xfId="1448"/>
    <cellStyle name="常规 4 3 2" xfId="1449"/>
    <cellStyle name="常规 5 4" xfId="1450"/>
    <cellStyle name="常规 4 3 2 2" xfId="1451"/>
    <cellStyle name="常规 5 4 2" xfId="1452"/>
    <cellStyle name="常规 4 3 3" xfId="1453"/>
    <cellStyle name="常规 4 6 2" xfId="1454"/>
    <cellStyle name="常规 8 4" xfId="1455"/>
    <cellStyle name="常规 4 7" xfId="1456"/>
    <cellStyle name="常规 40 2" xfId="1457"/>
    <cellStyle name="貨幣_SGV" xfId="1458"/>
    <cellStyle name="常规 40 2 2" xfId="1459"/>
    <cellStyle name="常规 40 2 2 2" xfId="1460"/>
    <cellStyle name="常规 40 2 3" xfId="1461"/>
    <cellStyle name="常规 40 3" xfId="1462"/>
    <cellStyle name="常规 40 3 2" xfId="1463"/>
    <cellStyle name="常规 40 4" xfId="1464"/>
    <cellStyle name="常规 42" xfId="1465"/>
    <cellStyle name="常规 42 2" xfId="1466"/>
    <cellStyle name="常规 42 2 2" xfId="1467"/>
    <cellStyle name="常规 42 2 3" xfId="1468"/>
    <cellStyle name="常规 42 3 2" xfId="1469"/>
    <cellStyle name="常规 42 4" xfId="1470"/>
    <cellStyle name="常规 44 2 2" xfId="1471"/>
    <cellStyle name="常规 44 2 2 2" xfId="1472"/>
    <cellStyle name="常规 44 2 3" xfId="1473"/>
    <cellStyle name="常规 44 3" xfId="1474"/>
    <cellStyle name="常规 44 3 2" xfId="1475"/>
    <cellStyle name="常规 44 4" xfId="1476"/>
    <cellStyle name="常规 46" xfId="1477"/>
    <cellStyle name="常规 51" xfId="1478"/>
    <cellStyle name="常规 46 2" xfId="1479"/>
    <cellStyle name="常规 51 2" xfId="1480"/>
    <cellStyle name="常规 46 2 2" xfId="1481"/>
    <cellStyle name="常规 51 2 2" xfId="1482"/>
    <cellStyle name="常规 46 2 2 2" xfId="1483"/>
    <cellStyle name="常规 51 2 2 2" xfId="1484"/>
    <cellStyle name="常规 46 2 3" xfId="1485"/>
    <cellStyle name="常规 51 2 3" xfId="1486"/>
    <cellStyle name="常规 46 3" xfId="1487"/>
    <cellStyle name="常规 51 3" xfId="1488"/>
    <cellStyle name="常规 46 4" xfId="1489"/>
    <cellStyle name="常规 51 4" xfId="1490"/>
    <cellStyle name="常规 47" xfId="1491"/>
    <cellStyle name="常规 47 2" xfId="1492"/>
    <cellStyle name="常规 47 3" xfId="1493"/>
    <cellStyle name="常规 59 2 2" xfId="1494"/>
    <cellStyle name="常规 47 4" xfId="1495"/>
    <cellStyle name="常规 59 2 3" xfId="1496"/>
    <cellStyle name="常规 49" xfId="1497"/>
    <cellStyle name="常规 49 2" xfId="1498"/>
    <cellStyle name="常规 49 2 2" xfId="1499"/>
    <cellStyle name="常规 49 2 2 2" xfId="1500"/>
    <cellStyle name="常规 49 2 3" xfId="1501"/>
    <cellStyle name="常规 49 3" xfId="1502"/>
    <cellStyle name="常规 49 3 2" xfId="1503"/>
    <cellStyle name="常规 5" xfId="1504"/>
    <cellStyle name="常规 5 2" xfId="1505"/>
    <cellStyle name="常规 5 2 3" xfId="1506"/>
    <cellStyle name="常规 5 3" xfId="1507"/>
    <cellStyle name="常规 53" xfId="1508"/>
    <cellStyle name="常规 53 2" xfId="1509"/>
    <cellStyle name="常规 53 2 2 2" xfId="1510"/>
    <cellStyle name="常规 53 3" xfId="1511"/>
    <cellStyle name="常规 59 3 2" xfId="1512"/>
    <cellStyle name="常规 53 3 2" xfId="1513"/>
    <cellStyle name="常规 53 4" xfId="1514"/>
    <cellStyle name="好_应收票据_1" xfId="1515"/>
    <cellStyle name="填充" xfId="1516"/>
    <cellStyle name="常规 55" xfId="1517"/>
    <cellStyle name="常规 55 2" xfId="1518"/>
    <cellStyle name="常规 55 2 2" xfId="1519"/>
    <cellStyle name="常规 55 2 2 2" xfId="1520"/>
    <cellStyle name="常规 55 2 3" xfId="1521"/>
    <cellStyle name="常规 55 3" xfId="1522"/>
    <cellStyle name="常规 55 3 2" xfId="1523"/>
    <cellStyle name="常规 55 4" xfId="1524"/>
    <cellStyle name="常规 57 2" xfId="1525"/>
    <cellStyle name="常规 57 2 2 2" xfId="1526"/>
    <cellStyle name="常规 57 2 3" xfId="1527"/>
    <cellStyle name="常规 57 3" xfId="1528"/>
    <cellStyle name="常规 57 3 2" xfId="1529"/>
    <cellStyle name="常规 57 4" xfId="1530"/>
    <cellStyle name="常规 59" xfId="1531"/>
    <cellStyle name="常规 59 2" xfId="1532"/>
    <cellStyle name="常规 59 3" xfId="1533"/>
    <cellStyle name="常规 59 4" xfId="1534"/>
    <cellStyle name="常规 6" xfId="1535"/>
    <cellStyle name="常规 6 2 2" xfId="1536"/>
    <cellStyle name="千位分隔 17 4" xfId="1537"/>
    <cellStyle name="常规 6 2 2 2" xfId="1538"/>
    <cellStyle name="千位分隔 17 4 2" xfId="1539"/>
    <cellStyle name="常规 6 2 3" xfId="1540"/>
    <cellStyle name="公司标准表 2 2 2" xfId="1541"/>
    <cellStyle name="千位分隔 17 5" xfId="1542"/>
    <cellStyle name="常规 6 3" xfId="1543"/>
    <cellStyle name="常规 61" xfId="1544"/>
    <cellStyle name="常规 61 2" xfId="1545"/>
    <cellStyle name="常规 61 2 2" xfId="1546"/>
    <cellStyle name="常规 61 2 2 2" xfId="1547"/>
    <cellStyle name="常规 61 2 3" xfId="1548"/>
    <cellStyle name="烹拳_1202" xfId="1549"/>
    <cellStyle name="常规 61 3 2" xfId="1550"/>
    <cellStyle name="常规 61 4" xfId="1551"/>
    <cellStyle name="常规 63" xfId="1552"/>
    <cellStyle name="常规 63 2" xfId="1553"/>
    <cellStyle name="常规 63 2 2" xfId="1554"/>
    <cellStyle name="常规 63 2 2 2" xfId="1555"/>
    <cellStyle name="常规 63 3" xfId="1556"/>
    <cellStyle name="桁区切り [0.00]_１１月価格表" xfId="1557"/>
    <cellStyle name="常规 63 4" xfId="1558"/>
    <cellStyle name="常规 66" xfId="1559"/>
    <cellStyle name="常规 66 2" xfId="1560"/>
    <cellStyle name="好_应收票据_1_无形资产—其他无形" xfId="1561"/>
    <cellStyle name="常规 66 3 2" xfId="1562"/>
    <cellStyle name="样式 1 2" xfId="1563"/>
    <cellStyle name="常规 66 4" xfId="1564"/>
    <cellStyle name="常规 68" xfId="1565"/>
    <cellStyle name="常规 68 2" xfId="1566"/>
    <cellStyle name="常规 68 2 2" xfId="1567"/>
    <cellStyle name="常规 68 2 2 2" xfId="1568"/>
    <cellStyle name="常规 68 2 3" xfId="1569"/>
    <cellStyle name="常规 68 3" xfId="1570"/>
    <cellStyle name="常规 68 4" xfId="1571"/>
    <cellStyle name="常规 7" xfId="1572"/>
    <cellStyle name="常规 7 2" xfId="1573"/>
    <cellStyle name="常规 7 2 2" xfId="1574"/>
    <cellStyle name="常规 7 3" xfId="1575"/>
    <cellStyle name="好_评估明细表 2 2 2" xfId="1576"/>
    <cellStyle name="常规 70" xfId="1577"/>
    <cellStyle name="常规 70 2" xfId="1578"/>
    <cellStyle name="常规 70 2 2" xfId="1579"/>
    <cellStyle name="常规 70 2 3" xfId="1580"/>
    <cellStyle name="常规 70 3 2" xfId="1581"/>
    <cellStyle name="常规 98 3" xfId="1582"/>
    <cellStyle name="常规 70 4" xfId="1583"/>
    <cellStyle name="常规 72 2" xfId="1584"/>
    <cellStyle name="好_评估明细表 3" xfId="1585"/>
    <cellStyle name="好_无形资产—其他无形" xfId="1586"/>
    <cellStyle name="常规 72 2 2" xfId="1587"/>
    <cellStyle name="好_评估明细表 3 2" xfId="1588"/>
    <cellStyle name="好_无形资产—其他无形 2" xfId="1589"/>
    <cellStyle name="常规 72 2 2 2" xfId="1590"/>
    <cellStyle name="超链接 2 2 3" xfId="1591"/>
    <cellStyle name="好_评估明细表 3 2 2" xfId="1592"/>
    <cellStyle name="常规 72 3" xfId="1593"/>
    <cellStyle name="好_评估明细表 4" xfId="1594"/>
    <cellStyle name="常规 72 4" xfId="1595"/>
    <cellStyle name="好_评估明细表 5" xfId="1596"/>
    <cellStyle name="常规 74 2" xfId="1597"/>
    <cellStyle name="常规 74 2 2" xfId="1598"/>
    <cellStyle name="常规 74 2 2 2" xfId="1599"/>
    <cellStyle name="常规 74 3 2" xfId="1600"/>
    <cellStyle name="常规 74 4" xfId="1601"/>
    <cellStyle name="常规 76" xfId="1602"/>
    <cellStyle name="常规 76 2" xfId="1603"/>
    <cellStyle name="常规 76 2 2" xfId="1604"/>
    <cellStyle name="常规 76 2 2 2" xfId="1605"/>
    <cellStyle name="常规 76 2 3" xfId="1606"/>
    <cellStyle name="常规 76 3" xfId="1607"/>
    <cellStyle name="常规 76 3 2" xfId="1608"/>
    <cellStyle name="常规 76 4" xfId="1609"/>
    <cellStyle name="常规 78" xfId="1610"/>
    <cellStyle name="常规 78 2" xfId="1611"/>
    <cellStyle name="常规 78 2 2" xfId="1612"/>
    <cellStyle name="常规 78 2 2 2" xfId="1613"/>
    <cellStyle name="常规 78 3 2" xfId="1614"/>
    <cellStyle name="常规 78 4" xfId="1615"/>
    <cellStyle name="后继超级链接_02房屋明细" xfId="1616"/>
    <cellStyle name="强调文字颜色 1 3 2" xfId="1617"/>
    <cellStyle name="常规 8 2 2 2" xfId="1618"/>
    <cellStyle name="好_E02 交易性金融资产 2 2" xfId="1619"/>
    <cellStyle name="常规 8 3" xfId="1620"/>
    <cellStyle name="常规 8 3 2" xfId="1621"/>
    <cellStyle name="常规 80" xfId="1622"/>
    <cellStyle name="常规 80 2" xfId="1623"/>
    <cellStyle name="常规 80 2 2" xfId="1624"/>
    <cellStyle name="常规 80 2 2 2" xfId="1625"/>
    <cellStyle name="常规 80 2 3" xfId="1626"/>
    <cellStyle name="常规 80 3" xfId="1627"/>
    <cellStyle name="常规 80 3 2" xfId="1628"/>
    <cellStyle name="常规 80 4" xfId="1629"/>
    <cellStyle name="常规 82 2" xfId="1630"/>
    <cellStyle name="常规 82 2 2" xfId="1631"/>
    <cellStyle name="常规 82 2 2 2" xfId="1632"/>
    <cellStyle name="常规 82 2 3" xfId="1633"/>
    <cellStyle name="常规 82 3" xfId="1634"/>
    <cellStyle name="常规 82 3 2" xfId="1635"/>
    <cellStyle name="常规 82 4" xfId="1636"/>
    <cellStyle name="强调文字颜色 1 2 2" xfId="1637"/>
    <cellStyle name="常规 84" xfId="1638"/>
    <cellStyle name="常规 84 2" xfId="1639"/>
    <cellStyle name="常规 84 2 2" xfId="1640"/>
    <cellStyle name="常规 84 2 2 2" xfId="1641"/>
    <cellStyle name="常规 84 2 3" xfId="1642"/>
    <cellStyle name="常规 84 3" xfId="1643"/>
    <cellStyle name="常规 84 3 2" xfId="1644"/>
    <cellStyle name="常规 84 4" xfId="1645"/>
    <cellStyle name="常规 86 2" xfId="1646"/>
    <cellStyle name="常规 86 2 3" xfId="1647"/>
    <cellStyle name="常规 86 3" xfId="1648"/>
    <cellStyle name="常规 86 3 2" xfId="1649"/>
    <cellStyle name="常规 88" xfId="1650"/>
    <cellStyle name="常规 88 2" xfId="1651"/>
    <cellStyle name="常规 88 2 2" xfId="1652"/>
    <cellStyle name="常规 88 2 2 2" xfId="1653"/>
    <cellStyle name="常规 88 2 3" xfId="1654"/>
    <cellStyle name="常规 88 3 2" xfId="1655"/>
    <cellStyle name="常规 88 4" xfId="1656"/>
    <cellStyle name="常规 90 2 2" xfId="1657"/>
    <cellStyle name="输出 2 2" xfId="1658"/>
    <cellStyle name="常规 90 2 2 2" xfId="1659"/>
    <cellStyle name="输出 2 2 2" xfId="1660"/>
    <cellStyle name="常规 90 3" xfId="1661"/>
    <cellStyle name="输出 3" xfId="1662"/>
    <cellStyle name="常规 90 3 2" xfId="1663"/>
    <cellStyle name="好_E09、存货" xfId="1664"/>
    <cellStyle name="输出 3 2" xfId="1665"/>
    <cellStyle name="常规 90 4" xfId="1666"/>
    <cellStyle name="输出 4" xfId="1667"/>
    <cellStyle name="常规 92" xfId="1668"/>
    <cellStyle name="常规 92 2" xfId="1669"/>
    <cellStyle name="常规 92 2 2" xfId="1670"/>
    <cellStyle name="常规 92 2 2 2" xfId="1671"/>
    <cellStyle name="常规 92 2 3" xfId="1672"/>
    <cellStyle name="常规 94 2" xfId="1673"/>
    <cellStyle name="好_产成品—销售平均单价、成本 2" xfId="1674"/>
    <cellStyle name="常规 94 2 2" xfId="1675"/>
    <cellStyle name="常规 98" xfId="1676"/>
    <cellStyle name="常规 94 2 2 2" xfId="1677"/>
    <cellStyle name="常规 98 2" xfId="1678"/>
    <cellStyle name="常规 94 2 3" xfId="1679"/>
    <cellStyle name="常规 94 3" xfId="1680"/>
    <cellStyle name="好_资产负债类底稿模版" xfId="1681"/>
    <cellStyle name="常规 94 3 2" xfId="1682"/>
    <cellStyle name="好_资产负债类底稿模版 2" xfId="1683"/>
    <cellStyle name="常规 94 4" xfId="1684"/>
    <cellStyle name="常规 96 2 2" xfId="1685"/>
    <cellStyle name="常规 96 2 2 2" xfId="1686"/>
    <cellStyle name="常规 96 3 2" xfId="1687"/>
    <cellStyle name="常规 96 4" xfId="1688"/>
    <cellStyle name="常规 98 2 2" xfId="1689"/>
    <cellStyle name="常规 98 3 2" xfId="1690"/>
    <cellStyle name="常规 98 4" xfId="1691"/>
    <cellStyle name="常规_05年帐龄" xfId="1692"/>
    <cellStyle name="常规_5.1.4井巷工程" xfId="1693"/>
    <cellStyle name="常规_Sheet1" xfId="1694"/>
    <cellStyle name="常规_Sheet1 2" xfId="1695"/>
    <cellStyle name="常规_Sheet2" xfId="1696"/>
    <cellStyle name="常规_产成品不含税销售单价" xfId="1697"/>
    <cellStyle name="好_一重股份收益法630-2 3" xfId="1698"/>
    <cellStyle name="常规_附件4-成本法资产评估申报表" xfId="1699"/>
    <cellStyle name="常规_评估空白套表1 2" xfId="1700"/>
    <cellStyle name="常规_十矿井巷工程评估明细表" xfId="1701"/>
    <cellStyle name="超级链接_02房屋明细" xfId="1702"/>
    <cellStyle name="超链接 2" xfId="1703"/>
    <cellStyle name="超链接 2 2" xfId="1704"/>
    <cellStyle name="超链接 2 2 2 2" xfId="1705"/>
    <cellStyle name="烹拳 [0]_1202" xfId="1706"/>
    <cellStyle name="超链接 3" xfId="1707"/>
    <cellStyle name="超链接 3 2" xfId="1708"/>
    <cellStyle name="超链接 3 2 2" xfId="1709"/>
    <cellStyle name="超链接 3 2 2 2" xfId="1710"/>
    <cellStyle name="超链接 4" xfId="1711"/>
    <cellStyle name="超链接 4 2" xfId="1712"/>
    <cellStyle name="超链接 4 2 2" xfId="1713"/>
    <cellStyle name="超链接 5" xfId="1714"/>
    <cellStyle name="超链接 5 2" xfId="1715"/>
    <cellStyle name="超链接 5 2 2" xfId="1716"/>
    <cellStyle name="超链接 5 3" xfId="1717"/>
    <cellStyle name="超链接 6" xfId="1718"/>
    <cellStyle name="超链接 6 2" xfId="1719"/>
    <cellStyle name="超链接 7" xfId="1720"/>
    <cellStyle name="分级显示行_1_10--2其他收费权测算表" xfId="1721"/>
    <cellStyle name="公司标准表" xfId="1722"/>
    <cellStyle name="公司标准表 2" xfId="1723"/>
    <cellStyle name="公司标准表 2 2" xfId="1724"/>
    <cellStyle name="公司标准表 2 3" xfId="1725"/>
    <cellStyle name="公司标准表 3" xfId="1726"/>
    <cellStyle name="公司标准表 3 2" xfId="1727"/>
    <cellStyle name="公司标准表 3 2 2" xfId="1728"/>
    <cellStyle name="公司标准表 3 3" xfId="1729"/>
    <cellStyle name="好_E10 可供出售金融资产 2" xfId="1730"/>
    <cellStyle name="公司标准表 4" xfId="1731"/>
    <cellStyle name="公司标准表 4 2" xfId="1732"/>
    <cellStyle name="公司标准表 5" xfId="1733"/>
    <cellStyle name="好 2 2" xfId="1734"/>
    <cellStyle name="好 2 2 2" xfId="1735"/>
    <cellStyle name="好 3" xfId="1736"/>
    <cellStyle name="好 3 2" xfId="1737"/>
    <cellStyle name="好 4" xfId="1738"/>
    <cellStyle name="好_2-交易性金融资产（空白模板） 2" xfId="1739"/>
    <cellStyle name="好_2-交易性金融资产（空白模板） 2 2" xfId="1740"/>
    <cellStyle name="千位分隔 5 3" xfId="1741"/>
    <cellStyle name="好_415机械制造设备" xfId="1742"/>
    <cellStyle name="好_415机械制造设备 2" xfId="1743"/>
    <cellStyle name="好_415机械制造设备 3" xfId="1744"/>
    <cellStyle name="好_E01 货币资金 2" xfId="1745"/>
    <cellStyle name="好_E01 货币资金 2 2" xfId="1746"/>
    <cellStyle name="好_E01 货币资金 3" xfId="1747"/>
    <cellStyle name="好_E04、应收账款" xfId="1748"/>
    <cellStyle name="好_E04、应收账款 2" xfId="1749"/>
    <cellStyle name="好_E04、应收账款 2 2" xfId="1750"/>
    <cellStyle name="好_E04、应收账款 3" xfId="1751"/>
    <cellStyle name="好_E05、预付账款" xfId="1752"/>
    <cellStyle name="好_E05、预付账款 2" xfId="1753"/>
    <cellStyle name="好_E05、预付账款 2 2" xfId="1754"/>
    <cellStyle name="好_E05、预付账款 3" xfId="1755"/>
    <cellStyle name="好_E07 应收股利" xfId="1756"/>
    <cellStyle name="强调文字颜色 3 2 2" xfId="1757"/>
    <cellStyle name="好_E07 应收股利 2" xfId="1758"/>
    <cellStyle name="强调文字颜色 3 2 2 2" xfId="1759"/>
    <cellStyle name="好_E07 应收股利 2 2" xfId="1760"/>
    <cellStyle name="好_E07 应收股利 3" xfId="1761"/>
    <cellStyle name="好_E08、其他应收款 2" xfId="1762"/>
    <cellStyle name="好_E08、其他应收款 2 2" xfId="1763"/>
    <cellStyle name="好_E09 存货" xfId="1764"/>
    <cellStyle name="好_E09 存货 2" xfId="1765"/>
    <cellStyle name="好_E09 存货 2 2" xfId="1766"/>
    <cellStyle name="好_E09 存货 3" xfId="1767"/>
    <cellStyle name="好_E10 可供出售金融资产 2 2" xfId="1768"/>
    <cellStyle name="好_E13 长期股权投资" xfId="1769"/>
    <cellStyle name="好_E13 长期股权投资 2" xfId="1770"/>
    <cellStyle name="好_E13 长期股权投资 2 2" xfId="1771"/>
    <cellStyle name="通貨_１１月価格表" xfId="1772"/>
    <cellStyle name="好_E13 长期股权投资 3" xfId="1773"/>
    <cellStyle name="好_E14 投资性房地产" xfId="1774"/>
    <cellStyle name="好_E14 投资性房地产 2 2" xfId="1775"/>
    <cellStyle name="好_E14 投资性房地产 3" xfId="1776"/>
    <cellStyle name="好_E19、无形资产 2 2" xfId="1777"/>
    <cellStyle name="好_E19、无形资产 3" xfId="1778"/>
    <cellStyle name="好_E22、长期待摊费用" xfId="1779"/>
    <cellStyle name="好_E22、长期待摊费用 2" xfId="1780"/>
    <cellStyle name="好_E22、长期待摊费用 2 2" xfId="1781"/>
    <cellStyle name="好_E23、递延所得税资产" xfId="1782"/>
    <cellStyle name="好_E23、递延所得税资产 2 2" xfId="1783"/>
    <cellStyle name="好_E23、递延所得税资产 3" xfId="1784"/>
    <cellStyle name="好_ZA0货币资金审定表 " xfId="1785"/>
    <cellStyle name="千位分隔 17 2 3" xfId="1786"/>
    <cellStyle name="好_ZA0货币资金审定表  2" xfId="1787"/>
    <cellStyle name="千位分隔 17 2 3 2" xfId="1788"/>
    <cellStyle name="好_ZA0货币资金审定表  2 2" xfId="1789"/>
    <cellStyle name="好_ZA0货币资金审定表  3" xfId="1790"/>
    <cellStyle name="好_包装物（库存物资）" xfId="1791"/>
    <cellStyle name="好_包装物（库存物资） 2" xfId="1792"/>
    <cellStyle name="好_产成品（库存商品）—分类汇总表" xfId="1793"/>
    <cellStyle name="好_产成品（库存商品）—分类汇总表 2" xfId="1794"/>
    <cellStyle name="好_产成品（库存商品）明细表" xfId="1795"/>
    <cellStyle name="好_产成品（库存商品）明细表 2" xfId="1796"/>
    <cellStyle name="好_车辆" xfId="1797"/>
    <cellStyle name="好_车辆 2" xfId="1798"/>
    <cellStyle name="好_存货 - 复制 2 2" xfId="1799"/>
    <cellStyle name="好_存货 - 复制 3" xfId="1800"/>
    <cellStyle name="好_存货 10" xfId="1801"/>
    <cellStyle name="商品名称" xfId="1802"/>
    <cellStyle name="好_存货 10 2" xfId="1803"/>
    <cellStyle name="好_存货 11" xfId="1804"/>
    <cellStyle name="好_存货 11 2" xfId="1805"/>
    <cellStyle name="好_存货 12" xfId="1806"/>
    <cellStyle name="好_存货 13" xfId="1807"/>
    <cellStyle name="好_存货 13 2" xfId="1808"/>
    <cellStyle name="好_存货 14" xfId="1809"/>
    <cellStyle name="好_存货 14 2" xfId="1810"/>
    <cellStyle name="检查单元格 2 3" xfId="1811"/>
    <cellStyle name="好_存货 15 2" xfId="1812"/>
    <cellStyle name="好_存货 20 2" xfId="1813"/>
    <cellStyle name="好_存货 16" xfId="1814"/>
    <cellStyle name="好_存货 21" xfId="1815"/>
    <cellStyle name="好_存货 16 2" xfId="1816"/>
    <cellStyle name="好_存货 21 2" xfId="1817"/>
    <cellStyle name="好_存货 17" xfId="1818"/>
    <cellStyle name="好_存货 22" xfId="1819"/>
    <cellStyle name="好_存货 17 2" xfId="1820"/>
    <cellStyle name="好_存货 22 2" xfId="1821"/>
    <cellStyle name="好_存货 19" xfId="1822"/>
    <cellStyle name="好_存货 24" xfId="1823"/>
    <cellStyle name="强调文字颜色 2 2" xfId="1824"/>
    <cellStyle name="好_存货 19 2" xfId="1825"/>
    <cellStyle name="好_存货 24 2" xfId="1826"/>
    <cellStyle name="强调文字颜色 2 2 2" xfId="1827"/>
    <cellStyle name="好_存货 2 2" xfId="1828"/>
    <cellStyle name="好_存货 25" xfId="1829"/>
    <cellStyle name="好_存货 30" xfId="1830"/>
    <cellStyle name="强调文字颜色 2 3" xfId="1831"/>
    <cellStyle name="好_存货 26" xfId="1832"/>
    <cellStyle name="好_存货 31" xfId="1833"/>
    <cellStyle name="好_存货 26 2" xfId="1834"/>
    <cellStyle name="好_存货 27" xfId="1835"/>
    <cellStyle name="好_存货 28" xfId="1836"/>
    <cellStyle name="好_存货 28 2" xfId="1837"/>
    <cellStyle name="好_存货 29" xfId="1838"/>
    <cellStyle name="好_存货 3" xfId="1839"/>
    <cellStyle name="好_存货 3 2" xfId="1840"/>
    <cellStyle name="好_存货 4" xfId="1841"/>
    <cellStyle name="好_存货 5 2" xfId="1842"/>
    <cellStyle name="好_存货 6" xfId="1843"/>
    <cellStyle name="好_存货 6 2" xfId="1844"/>
    <cellStyle name="好_存货 8" xfId="1845"/>
    <cellStyle name="好_存货 8 2" xfId="1846"/>
    <cellStyle name="好_存货-原材料—分类汇总表 2" xfId="1847"/>
    <cellStyle name="好_登福康四方签字表 -" xfId="1848"/>
    <cellStyle name="好_登福康四方签字表 - 2" xfId="1849"/>
    <cellStyle name="好_底稿设置宏" xfId="1850"/>
    <cellStyle name="好_底稿设置宏 2" xfId="1851"/>
    <cellStyle name="好_底稿设置宏 3" xfId="1852"/>
    <cellStyle name="好_递延所得税资产" xfId="1853"/>
    <cellStyle name="千位分隔[0] 3 3" xfId="1854"/>
    <cellStyle name="好_递延所得税资产 2" xfId="1855"/>
    <cellStyle name="好_房屋 2" xfId="1856"/>
    <cellStyle name="好_复件 设备计算过程" xfId="1857"/>
    <cellStyle name="好_给门姐的销售与收款内控测试" xfId="1858"/>
    <cellStyle name="解释性文本 2 2 2" xfId="1859"/>
    <cellStyle name="好_给门姐的销售与收款内控测试 2" xfId="1860"/>
    <cellStyle name="好_工程建设其他费" xfId="1861"/>
    <cellStyle name="好_工程建设其他费 2" xfId="1862"/>
    <cellStyle name="好_工程建设其他费 2 2" xfId="1863"/>
    <cellStyle name="好_工程建设其他费用" xfId="1864"/>
    <cellStyle name="好_工程建设其他费用 2" xfId="1865"/>
    <cellStyle name="好_工程建设其他费用 2 2" xfId="1866"/>
    <cellStyle name="好_构筑物 2" xfId="1867"/>
    <cellStyle name="好_机械设备" xfId="1868"/>
    <cellStyle name="好_机械设备 2" xfId="1869"/>
    <cellStyle name="好_流动资产汇总" xfId="1870"/>
    <cellStyle name="千位分隔[0] 2 2 2 2" xfId="1871"/>
    <cellStyle name="好_流动资产汇总 2" xfId="1872"/>
    <cellStyle name="好_评估明细表 2 2" xfId="1873"/>
    <cellStyle name="好_评估明细表 2 3" xfId="1874"/>
    <cellStyle name="好_评估明细表（新准则）" xfId="1875"/>
    <cellStyle name="好_评估明细表（新准则） 2" xfId="1876"/>
    <cellStyle name="好_评估明细表（新准则） 2 2" xfId="1877"/>
    <cellStyle name="好_评估明细表（新准则） 3" xfId="1878"/>
    <cellStyle name="好_其他设备" xfId="1879"/>
    <cellStyle name="好_其他应付" xfId="1880"/>
    <cellStyle name="好_其他应付 2" xfId="1881"/>
    <cellStyle name="好_其他应收款" xfId="1882"/>
    <cellStyle name="好_其他应收款 3 2" xfId="1883"/>
    <cellStyle name="好_设备申报明细表——清河一矿表（审后）" xfId="1884"/>
    <cellStyle name="好_土建明细表—— 清河一矿（王红红）" xfId="1885"/>
    <cellStyle name="好_土建明细表—— 清河一矿（王红红） 2" xfId="1886"/>
    <cellStyle name="好_万元汇总表 2" xfId="1887"/>
    <cellStyle name="好_无形资产" xfId="1888"/>
    <cellStyle name="好_无形资产 2" xfId="1889"/>
    <cellStyle name="好_应收票据_万元汇总表" xfId="1890"/>
    <cellStyle name="好_无形资产 2 2" xfId="1891"/>
    <cellStyle name="好_应收票据_万元汇总表 2" xfId="1892"/>
    <cellStyle name="好_无形资产 3" xfId="1893"/>
    <cellStyle name="好_无形资产—土地使用权 2" xfId="1894"/>
    <cellStyle name="好_现金" xfId="1895"/>
    <cellStyle name="好_现金 2" xfId="1896"/>
    <cellStyle name="好_新准则报表－融辉2007-06-20" xfId="1897"/>
    <cellStyle name="好_新准则报表－融辉2007-06-20 2" xfId="1898"/>
    <cellStyle name="好_新准则报表－融辉2007-06-20 2 2" xfId="1899"/>
    <cellStyle name="好_新准则报表－融辉2007-06-20 3" xfId="1900"/>
    <cellStyle name="好_一重股份收益法630-2" xfId="1901"/>
    <cellStyle name="好_一重股份收益法630-2 2" xfId="1902"/>
    <cellStyle name="好_一重股份收益法630-2 2 2" xfId="1903"/>
    <cellStyle name="好_银行" xfId="1904"/>
    <cellStyle name="好_银行 2" xfId="1905"/>
    <cellStyle name="好_应付帐款" xfId="1906"/>
    <cellStyle name="好_应付帐款 2" xfId="1907"/>
    <cellStyle name="好_资产负债标准底稿 3" xfId="1908"/>
    <cellStyle name="好_应交税费 2" xfId="1909"/>
    <cellStyle name="好_应收票据" xfId="1910"/>
    <cellStyle name="好_应收票据 2" xfId="1911"/>
    <cellStyle name="好_应收票据_1 2" xfId="1912"/>
    <cellStyle name="好_应收票据_1_递延所得税资产 2" xfId="1913"/>
    <cellStyle name="千位分隔[0] 3 2 2" xfId="1914"/>
    <cellStyle name="好_应收票据_1_流动资产汇总" xfId="1915"/>
    <cellStyle name="好_应收票据_1_流动资产汇总 2" xfId="1916"/>
    <cellStyle name="好_应收票据_1_评估结果汇总表" xfId="1917"/>
    <cellStyle name="好_应收票据_1_万元汇总表" xfId="1918"/>
    <cellStyle name="好_应收票据_1_万元汇总表 2" xfId="1919"/>
    <cellStyle name="好_应收票据_1_无形资产—土地使用权" xfId="1920"/>
    <cellStyle name="好_应收票据_1_无形资产—土地使用权 2" xfId="1921"/>
    <cellStyle name="好_应收票据_1_现金" xfId="1922"/>
    <cellStyle name="好_应收票据_1_现金 2" xfId="1923"/>
    <cellStyle name="好_应收票据_1_银行" xfId="1924"/>
    <cellStyle name="好_应收票据_1_银行 2" xfId="1925"/>
    <cellStyle name="好_应收票据_1_资产负债表 2" xfId="1926"/>
    <cellStyle name="好_应收票据_递延所得税资产" xfId="1927"/>
    <cellStyle name="好_应收票据_递延所得税资产 2" xfId="1928"/>
    <cellStyle name="好_应收票据_流动资产汇总" xfId="1929"/>
    <cellStyle name="好_应收票据_流动资产汇总 2" xfId="1930"/>
    <cellStyle name="好_应收票据_无形资产—其他无形 2" xfId="1931"/>
    <cellStyle name="好_应收票据_无形资产—土地使用权" xfId="1932"/>
    <cellStyle name="好_应收票据_无形资产—土地使用权 2" xfId="1933"/>
    <cellStyle name="好_应收票据_银行" xfId="1934"/>
    <cellStyle name="好_应收票据_银行 2" xfId="1935"/>
    <cellStyle name="好_应收票据_应收票据" xfId="1936"/>
    <cellStyle name="好_应收票据_资产负债表" xfId="1937"/>
    <cellStyle name="好_应收帐款" xfId="1938"/>
    <cellStyle name="好_应收帐款 2" xfId="1939"/>
    <cellStyle name="好_预付 2" xfId="1940"/>
    <cellStyle name="好_预收" xfId="1941"/>
    <cellStyle name="好_预收 2" xfId="1942"/>
    <cellStyle name="好_在产品（自制半成品）" xfId="1943"/>
    <cellStyle name="好_在产品（自制半成品） 2" xfId="1944"/>
    <cellStyle name="好_资产负债标准底稿" xfId="1945"/>
    <cellStyle name="好_资产负债标准底稿 2" xfId="1946"/>
    <cellStyle name="好_资产负债标准底稿 2 2" xfId="1947"/>
    <cellStyle name="好_资产负债表 2" xfId="1948"/>
    <cellStyle name="好_资产负债类底稿模版 2 2" xfId="1949"/>
    <cellStyle name="警告文本 2 3" xfId="1950"/>
    <cellStyle name="好_资产负债类底稿模版 3" xfId="1951"/>
    <cellStyle name="汇总 2" xfId="1952"/>
    <cellStyle name="汇总 2 2" xfId="1953"/>
    <cellStyle name="汇总 2 2 2" xfId="1954"/>
    <cellStyle name="汇总 2 3" xfId="1955"/>
    <cellStyle name="汇总 3" xfId="1956"/>
    <cellStyle name="汇总 3 2" xfId="1957"/>
    <cellStyle name="貨幣 [0]_SGV" xfId="1958"/>
    <cellStyle name="检查单元格 2 2" xfId="1959"/>
    <cellStyle name="检查单元格 3" xfId="1960"/>
    <cellStyle name="检查单元格 4" xfId="1961"/>
    <cellStyle name="检查单元格 4 2" xfId="1962"/>
    <cellStyle name="解释性文本 2" xfId="1963"/>
    <cellStyle name="解释性文本 2 2" xfId="1964"/>
    <cellStyle name="解释性文本 2 3" xfId="1965"/>
    <cellStyle name="解释性文本 3" xfId="1966"/>
    <cellStyle name="解释性文本 3 2" xfId="1967"/>
    <cellStyle name="解释性文本 4" xfId="1968"/>
    <cellStyle name="解释性文本 4 2" xfId="1969"/>
    <cellStyle name="借出原因" xfId="1970"/>
    <cellStyle name="警告文本 2" xfId="1971"/>
    <cellStyle name="警告文本 3" xfId="1972"/>
    <cellStyle name="警告文本 3 2" xfId="1973"/>
    <cellStyle name="警告文本 4 2" xfId="1974"/>
    <cellStyle name="链接单元格 2" xfId="1975"/>
    <cellStyle name="链接单元格 2 2" xfId="1976"/>
    <cellStyle name="链接单元格 2 3" xfId="1977"/>
    <cellStyle name="链接单元格 3 2" xfId="1978"/>
    <cellStyle name="链接单元格 4" xfId="1979"/>
    <cellStyle name="链接单元格 4 2" xfId="1980"/>
    <cellStyle name="霓付 [0]_1202" xfId="1981"/>
    <cellStyle name="霓付_1202" xfId="1982"/>
    <cellStyle name="砯刽_PLDT" xfId="1983"/>
    <cellStyle name="千分位[0]_ 白土" xfId="1984"/>
    <cellStyle name="千分位_ 白土" xfId="1985"/>
    <cellStyle name="千位[0]_ 方正PC" xfId="1986"/>
    <cellStyle name="千位_ 方正PC" xfId="1987"/>
    <cellStyle name="千位分隔 17" xfId="1988"/>
    <cellStyle name="千位分隔 22" xfId="1989"/>
    <cellStyle name="千位分隔 17 2" xfId="1990"/>
    <cellStyle name="千位分隔 22 2" xfId="1991"/>
    <cellStyle name="千位分隔 17 2 2" xfId="1992"/>
    <cellStyle name="千位分隔 17 2 2 2" xfId="1993"/>
    <cellStyle name="千位分隔 17 2 2 2 2" xfId="1994"/>
    <cellStyle name="千位分隔 17 2 2 3" xfId="1995"/>
    <cellStyle name="千位分隔 17 2 4" xfId="1996"/>
    <cellStyle name="千位分隔 17 3" xfId="1997"/>
    <cellStyle name="千位分隔 17 3 2" xfId="1998"/>
    <cellStyle name="千位分隔 17 3 2 2" xfId="1999"/>
    <cellStyle name="千位分隔 17 3 3" xfId="2000"/>
    <cellStyle name="千位分隔 2" xfId="2001"/>
    <cellStyle name="千位分隔 2 2" xfId="2002"/>
    <cellStyle name="千位分隔 2 2 2" xfId="2003"/>
    <cellStyle name="千位分隔 2 2 2 2" xfId="2004"/>
    <cellStyle name="千位分隔 2 2 2 2 2" xfId="2005"/>
    <cellStyle name="千位分隔 2 2 2 3" xfId="2006"/>
    <cellStyle name="千位分隔 2 2 3" xfId="2007"/>
    <cellStyle name="千位分隔 2 2 4" xfId="2008"/>
    <cellStyle name="千位分隔 2 3" xfId="2009"/>
    <cellStyle name="千位分隔 2 3 2 2" xfId="2010"/>
    <cellStyle name="千位分隔 2 3 2 2 2" xfId="2011"/>
    <cellStyle name="千位分隔 2 3 2 3" xfId="2012"/>
    <cellStyle name="千位分隔 2 3 3" xfId="2013"/>
    <cellStyle name="千位分隔 2 3 3 2" xfId="2014"/>
    <cellStyle name="千位分隔 2 3 4" xfId="2015"/>
    <cellStyle name="千位分隔 2 3 4 2" xfId="2016"/>
    <cellStyle name="千位分隔 2 4 2 2" xfId="2017"/>
    <cellStyle name="千位分隔 2 5" xfId="2018"/>
    <cellStyle name="千位分隔 2 8 2" xfId="2019"/>
    <cellStyle name="千位分隔 3 2 2 2" xfId="2020"/>
    <cellStyle name="千位分隔 3 2 3" xfId="2021"/>
    <cellStyle name="千位分隔 3 3 2" xfId="2022"/>
    <cellStyle name="千位分隔 3 3 2 2" xfId="2023"/>
    <cellStyle name="千位分隔 3 3 3" xfId="2024"/>
    <cellStyle name="千位分隔 3 4" xfId="2025"/>
    <cellStyle name="千位分隔 3 5" xfId="2026"/>
    <cellStyle name="千位分隔 3 6" xfId="2027"/>
    <cellStyle name="千位分隔 4 3" xfId="2028"/>
    <cellStyle name="千位分隔 5 2 2" xfId="2029"/>
    <cellStyle name="千位分隔 5 2 2 2" xfId="2030"/>
    <cellStyle name="千位分隔 5 2 2 2 2" xfId="2031"/>
    <cellStyle name="千位分隔 5 2 3 2" xfId="2032"/>
    <cellStyle name="千位分隔 5 2 4" xfId="2033"/>
    <cellStyle name="千位分隔 5 3 2" xfId="2034"/>
    <cellStyle name="千位分隔 6" xfId="2035"/>
    <cellStyle name="千位分隔 6 2" xfId="2036"/>
    <cellStyle name="千位分隔 6 2 2" xfId="2037"/>
    <cellStyle name="千位分隔 6 2 2 2" xfId="2038"/>
    <cellStyle name="千位分隔 6 2 3" xfId="2039"/>
    <cellStyle name="千位分隔 6 4" xfId="2040"/>
    <cellStyle name="千位分隔 7" xfId="2041"/>
    <cellStyle name="千位分隔 7 2 2" xfId="2042"/>
    <cellStyle name="千位分隔 7 3" xfId="2043"/>
    <cellStyle name="千位分隔 8" xfId="2044"/>
    <cellStyle name="千位分隔[0] 2" xfId="2045"/>
    <cellStyle name="千位分隔[0] 2 2" xfId="2046"/>
    <cellStyle name="千位分隔[0] 2 2 2" xfId="2047"/>
    <cellStyle name="千位分隔[0] 2 2 3" xfId="2048"/>
    <cellStyle name="千位分隔[0] 2 3" xfId="2049"/>
    <cellStyle name="千位分隔[0] 2 3 2" xfId="2050"/>
    <cellStyle name="千位分隔[0] 2 4" xfId="2051"/>
    <cellStyle name="千位分隔[0] 2 4 2" xfId="2052"/>
    <cellStyle name="千位分隔[0] 2 5" xfId="2053"/>
    <cellStyle name="千位分隔[0] 4" xfId="2054"/>
    <cellStyle name="钎霖_(沥焊何巩)岿喊牢盔拌裙" xfId="2055"/>
    <cellStyle name="强调文字颜色 1 2" xfId="2056"/>
    <cellStyle name="强调文字颜色 1 2 2 2" xfId="2057"/>
    <cellStyle name="强调文字颜色 1 3" xfId="2058"/>
    <cellStyle name="强调文字颜色 3 2" xfId="2059"/>
    <cellStyle name="强调文字颜色 3 2 3" xfId="2060"/>
    <cellStyle name="强调文字颜色 3 3" xfId="2061"/>
    <cellStyle name="强调文字颜色 4 2" xfId="2062"/>
    <cellStyle name="强调文字颜色 4 2 2" xfId="2063"/>
    <cellStyle name="强调文字颜色 4 2 2 2" xfId="2064"/>
    <cellStyle name="强调文字颜色 4 2 3" xfId="2065"/>
    <cellStyle name="强调文字颜色 4 3 2" xfId="2066"/>
    <cellStyle name="强调文字颜色 6 2" xfId="2067"/>
    <cellStyle name="强调文字颜色 6 2 2" xfId="2068"/>
    <cellStyle name="强调文字颜色 6 3" xfId="2069"/>
    <cellStyle name="强调文字颜色 6 3 2" xfId="2070"/>
    <cellStyle name="适中 2 2" xfId="2071"/>
    <cellStyle name="适中 2 2 2" xfId="2072"/>
    <cellStyle name="适中 2 3" xfId="2073"/>
    <cellStyle name="适中 3 2" xfId="2074"/>
    <cellStyle name="适中 4" xfId="2075"/>
    <cellStyle name="适中 4 2" xfId="2076"/>
    <cellStyle name="输入 2 2" xfId="2077"/>
    <cellStyle name="输入 2 2 2" xfId="2078"/>
    <cellStyle name="输入 3" xfId="2079"/>
    <cellStyle name="输入 3 2" xfId="2080"/>
    <cellStyle name="输入 4" xfId="2081"/>
    <cellStyle name="输入 4 2" xfId="2082"/>
    <cellStyle name="样式 1 3" xfId="2083"/>
    <cellStyle name="一般_Jun02" xfId="2084"/>
    <cellStyle name="昗弨_BOOKSHIP" xfId="2085"/>
    <cellStyle name="寘嬫愗傝 [0.00]_PRODUCT DETAIL Q1" xfId="2086"/>
    <cellStyle name="寘嬫愗傝_PRODUCT DETAIL Q1" xfId="2087"/>
    <cellStyle name="资产" xfId="2088"/>
    <cellStyle name="资产 2" xfId="2089"/>
    <cellStyle name="콤마 [0]_BOILER-CO1" xfId="2090"/>
    <cellStyle name="콤마_BOILER-CO1" xfId="2091"/>
    <cellStyle name="통화 [0]_BOILER-CO1" xfId="2092"/>
    <cellStyle name="표준_0N-HANDLING " xfId="209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worksheet" Target="worksheets/sheet99.xml"/><Relationship Id="rId98" Type="http://schemas.openxmlformats.org/officeDocument/2006/relationships/worksheet" Target="worksheets/sheet98.xml"/><Relationship Id="rId97" Type="http://schemas.openxmlformats.org/officeDocument/2006/relationships/worksheet" Target="worksheets/sheet97.xml"/><Relationship Id="rId96" Type="http://schemas.openxmlformats.org/officeDocument/2006/relationships/worksheet" Target="worksheets/sheet96.xml"/><Relationship Id="rId95" Type="http://schemas.openxmlformats.org/officeDocument/2006/relationships/worksheet" Target="worksheets/sheet95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7" Type="http://schemas.openxmlformats.org/officeDocument/2006/relationships/sharedStrings" Target="sharedStrings.xml"/><Relationship Id="rId116" Type="http://schemas.openxmlformats.org/officeDocument/2006/relationships/styles" Target="styles.xml"/><Relationship Id="rId115" Type="http://schemas.openxmlformats.org/officeDocument/2006/relationships/theme" Target="theme/theme1.xml"/><Relationship Id="rId114" Type="http://schemas.openxmlformats.org/officeDocument/2006/relationships/externalLink" Target="externalLinks/externalLink10.xml"/><Relationship Id="rId113" Type="http://schemas.openxmlformats.org/officeDocument/2006/relationships/externalLink" Target="externalLinks/externalLink9.xml"/><Relationship Id="rId112" Type="http://schemas.openxmlformats.org/officeDocument/2006/relationships/externalLink" Target="externalLinks/externalLink8.xml"/><Relationship Id="rId111" Type="http://schemas.openxmlformats.org/officeDocument/2006/relationships/externalLink" Target="externalLinks/externalLink7.xml"/><Relationship Id="rId110" Type="http://schemas.openxmlformats.org/officeDocument/2006/relationships/externalLink" Target="externalLinks/externalLink6.xml"/><Relationship Id="rId11" Type="http://schemas.openxmlformats.org/officeDocument/2006/relationships/worksheet" Target="worksheets/sheet11.xml"/><Relationship Id="rId109" Type="http://schemas.openxmlformats.org/officeDocument/2006/relationships/externalLink" Target="externalLinks/externalLink5.xml"/><Relationship Id="rId108" Type="http://schemas.openxmlformats.org/officeDocument/2006/relationships/externalLink" Target="externalLinks/externalLink4.xml"/><Relationship Id="rId107" Type="http://schemas.openxmlformats.org/officeDocument/2006/relationships/externalLink" Target="externalLinks/externalLink3.xml"/><Relationship Id="rId106" Type="http://schemas.openxmlformats.org/officeDocument/2006/relationships/externalLink" Target="externalLinks/externalLink2.xml"/><Relationship Id="rId105" Type="http://schemas.openxmlformats.org/officeDocument/2006/relationships/externalLink" Target="externalLinks/externalLink1.xml"/><Relationship Id="rId104" Type="http://schemas.openxmlformats.org/officeDocument/2006/relationships/worksheet" Target="worksheets/sheet104.xml"/><Relationship Id="rId103" Type="http://schemas.openxmlformats.org/officeDocument/2006/relationships/worksheet" Target="worksheets/sheet103.xml"/><Relationship Id="rId102" Type="http://schemas.openxmlformats.org/officeDocument/2006/relationships/worksheet" Target="worksheets/sheet102.xml"/><Relationship Id="rId101" Type="http://schemas.openxmlformats.org/officeDocument/2006/relationships/worksheet" Target="worksheets/sheet101.xml"/><Relationship Id="rId100" Type="http://schemas.openxmlformats.org/officeDocument/2006/relationships/worksheet" Target="worksheets/sheet100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1435;&#20449;---&#35780;&#20272;&#30003;&#25253;&#34920;&#31561;&#25152;&#38656;&#36164;&#26009;&#65288;&#26032;&#20934;&#21017;&#26684;&#24335;&#65289;901\&#20013;&#38155;&#20844;&#21496;\My%20job\&#36187;&#29305;\report\WINDOWS\Desktop\&#33487;&#24030;&#33647;&#19994;&#35780;&#20272;\WINDOWS\Desktop\&#33487;&#24030;&#33647;&#19994;&#35780;&#20272;\&#21830;&#26631;&#35780;&#20272;&#36164;&#26009;-&#22635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360zip$Temp\360$3\&#36164;&#20135;&#35780;&#20272;&#30003;&#25253;&#34920;(&#25104;&#26412;&#2786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x\My%20Documents\&#33883;&#30005;&#24314;&#24080;\&#26399;&#21021;&#22266;&#23450;&#36164;&#20135;-&#35843;&#259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jyb\2007tjyb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x\My%20Documents\&#33883;&#30005;&#24314;&#24080;\&#26399;&#21021;&#22266;&#23450;&#36164;&#2013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2009&#39033;&#30446;\&#23665;&#35199;&#29028;&#27668;&#21270;&#8212;&#8212;&#28165;&#27827;&#19968;&#20108;&#29028;&#30719;&#35780;&#20272;\&#28165;&#27827;&#29028;&#30719;&#8212;&#8212;&#35780;&#20272;&#25253;&#21578;09-6\&#28165;&#27827;&#19968;&#20108;&#30719;&#30003;&#25253;&#12289;&#25253;&#34920;&#25171;&#21360;\&#31435;&#20449;&#38271;&#27743;\My%20Documents\1999&#24180;&#25253;\&#20013;&#21326;&#20225;&#19994;\&#20013;&#20225;&#26412;&#37096;\&#22266;&#23450;&#36164;&#20135;\&#22266;&#23450;&#36164;&#201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1435;&#20449;&#38271;&#27743;\My%20Documents\1999&#24180;&#25253;\&#20013;&#21326;&#20225;&#19994;\&#20013;&#20225;&#26412;&#37096;\&#22266;&#23450;&#36164;&#20135;\&#22266;&#23450;&#36164;&#201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12\&#20844;&#29992;\&#21508;&#33258;&#25991;&#20214;\&#29579;&#26195;&#20142;\&#20116;&#30719;2003&#24180;&#23457;\&#36335;&#28459;&#28459;\&#20116;&#30719;&#20013;&#26399;\E&#26242;&#23384;&#22788;&#28145;&#22323;&#20225;&#33635;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x\My%20Documents\&#33883;&#30005;&#24314;&#24080;\2002&#26032;&#22686;&#22266;&#23450;&#36164;&#2013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360zip$Temp\360$3\&#27169;&#26495;\&#36164;&#20135;&#22522;&#30784;&#27861;&#35780;&#20272;&#26126;&#32454;&#34920;-&#24050;&#25191;&#34892;-&#20013;&#27700;&#33268;&#3682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说明"/>
      <sheetName val="收入"/>
      <sheetName val="wfrdw"/>
      <sheetName val="利润分析"/>
      <sheetName val="资产负债分析"/>
      <sheetName val="成本"/>
      <sheetName val="营业费用"/>
      <sheetName val="管理费用"/>
      <sheetName val="财务费用"/>
      <sheetName val="资本性支出"/>
      <sheetName val="XL4Poppy"/>
      <sheetName val="WC"/>
      <sheetName val="Capex"/>
      <sheetName val="DCF2"/>
      <sheetName val="Sale"/>
      <sheetName val="商标评估资料-填表"/>
      <sheetName val="#REF"/>
      <sheetName val="G&amp;A"/>
      <sheetName val=""/>
      <sheetName val="AFEMAI"/>
      <sheetName val="master"/>
      <sheetName val="综合"/>
      <sheetName val="3-1-1现金"/>
      <sheetName val="KKKKKKKK"/>
      <sheetName val="_x005f_x0000__x005f_x0000__x005f_x0000__x005f_x0000__x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表必读"/>
      <sheetName val="万元汇总表"/>
      <sheetName val="评估结果汇总表"/>
      <sheetName val="资产负债表"/>
      <sheetName val="流动资产汇总"/>
      <sheetName val="现金"/>
      <sheetName val="银行"/>
      <sheetName val="其他货币"/>
      <sheetName val="交易性金融资产汇总"/>
      <sheetName val="股票"/>
      <sheetName val="债券"/>
      <sheetName val="基金"/>
      <sheetName val="应收票据"/>
      <sheetName val="应收帐款"/>
      <sheetName val="预付账款"/>
      <sheetName val="应收利息"/>
      <sheetName val="应收股利"/>
      <sheetName val="其他应收款"/>
      <sheetName val="存货汇总"/>
      <sheetName val="材料采购（在途物资）"/>
      <sheetName val="存货-原材料—分类汇总表"/>
      <sheetName val="存货-原材料—分类明细表"/>
      <sheetName val="在库周转材料—分类汇总表"/>
      <sheetName val="在库周转材料—明细表"/>
      <sheetName val="包装物（库存物资）"/>
      <sheetName val="委托加工物资"/>
      <sheetName val="产成品（库存商品）—分类汇总表"/>
      <sheetName val="产成品（库存商品）明细表"/>
      <sheetName val="产成品—销售平均单价、成本"/>
      <sheetName val="在产品（自制半成品）"/>
      <sheetName val="发出商品"/>
      <sheetName val="在用周转材料"/>
      <sheetName val="委托代销"/>
      <sheetName val="受托代销"/>
      <sheetName val="一年内到期的非流动资产"/>
      <sheetName val=" 其他流动资产"/>
      <sheetName val="非流动资产汇总"/>
      <sheetName val="可供出售金融资产汇总表"/>
      <sheetName val="可供出售-股票"/>
      <sheetName val="可供出售-债券"/>
      <sheetName val="可供出售-其他"/>
      <sheetName val="持有至到期投资"/>
      <sheetName val="长期应收帐款"/>
      <sheetName val="长期股权投资"/>
      <sheetName val="投资性房地产汇总"/>
      <sheetName val="已出租的建筑物"/>
      <sheetName val="已出租土地使用权"/>
      <sheetName val="持有并准备转让土地使用权"/>
      <sheetName val="固定汇总表"/>
      <sheetName val="房屋"/>
      <sheetName val="构筑物"/>
      <sheetName val="井巷工程"/>
      <sheetName val="管道沟槽"/>
      <sheetName val="机器设备"/>
      <sheetName val="车辆"/>
      <sheetName val="电子设备"/>
      <sheetName val="其他设备"/>
      <sheetName val="固定资产-土地"/>
      <sheetName val="在建汇总表"/>
      <sheetName val="在建土建"/>
      <sheetName val="在建设备"/>
      <sheetName val="工程物资"/>
      <sheetName val="固资清理"/>
      <sheetName val="生产性生物资产汇总表"/>
      <sheetName val="生产性生物资产—种植业"/>
      <sheetName val="生产性生物资产—畜牧养殖业"/>
      <sheetName val="生产性生物资产—林业"/>
      <sheetName val="生产性生物资产—水产业"/>
      <sheetName val="油气资产"/>
      <sheetName val="无形资产汇总"/>
      <sheetName val="无形资产—土地使用权"/>
      <sheetName val="无形资产—资源开采权"/>
      <sheetName val="无形资产—其他无形"/>
      <sheetName val="开发支出"/>
      <sheetName val="商誉"/>
      <sheetName val="长期待摊"/>
      <sheetName val="递延所得税资产"/>
      <sheetName val="其他非流动资产"/>
      <sheetName val="流动负债汇总表"/>
      <sheetName val="短期借款"/>
      <sheetName val="交易性金融负债"/>
      <sheetName val="应付票据"/>
      <sheetName val="应付帐款"/>
      <sheetName val="预收账款"/>
      <sheetName val="应付职工薪酬"/>
      <sheetName val="应交税费"/>
      <sheetName val="应付利息"/>
      <sheetName val="应付股利"/>
      <sheetName val="其他应付"/>
      <sheetName val="一年内长期负债"/>
      <sheetName val="其他流动负债"/>
      <sheetName val="非流动负债汇总"/>
      <sheetName val="长期借款"/>
      <sheetName val="应付债券"/>
      <sheetName val="长期应付款"/>
      <sheetName val="专项应付款"/>
      <sheetName val="预计负债"/>
      <sheetName val="递延所得税负债"/>
      <sheetName val="其他非流动负债"/>
    </sheetNames>
    <sheetDataSet>
      <sheetData sheetId="0">
        <row r="9">
          <cell r="A9" t="str">
            <v>被评估单位填表人：</v>
          </cell>
        </row>
        <row r="11">
          <cell r="A11" t="str">
            <v>填表日期：</v>
          </cell>
        </row>
        <row r="13">
          <cell r="A13" t="str">
            <v>评估人员：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1">
          <cell r="G21" t="str">
            <v>北京卓信大华资产评估有限公司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股份固定资产"/>
      <sheetName val="固定资产汇总表"/>
      <sheetName val="评估原值"/>
      <sheetName val="评估折旧"/>
      <sheetName val="4-10日"/>
      <sheetName val="评估调整"/>
      <sheetName val="账面原值"/>
      <sheetName val="账面折旧"/>
      <sheetName val="账面折旧-2"/>
      <sheetName val="房屋OK"/>
      <sheetName val="构筑物"/>
      <sheetName val="管道"/>
      <sheetName val="水工-大坝"/>
      <sheetName val="水工房屋"/>
      <sheetName val="水工设备"/>
      <sheetName val="设备"/>
      <sheetName val="车辆"/>
      <sheetName val="电子"/>
      <sheetName val="6月"/>
      <sheetName val="资产负债表"/>
      <sheetName val="gl"/>
      <sheetName val="低值品种分类"/>
      <sheetName val="说明"/>
      <sheetName val="收入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wfrdw"/>
      <sheetName val="Sheet1"/>
      <sheetName val="财务与经营差原因分析"/>
      <sheetName val="各单位产值计划完成 (2)"/>
      <sheetName val="主要指标汇总表 (3)"/>
      <sheetName val="非水电项目"/>
      <sheetName val="222222222222"/>
      <sheetName val="集团04 (2)"/>
      <sheetName val="集团04"/>
      <sheetName val="集团05"/>
      <sheetName val="各单位分产值(3)"/>
      <sheetName val="上报非水电项目"/>
      <sheetName val="6月30日至8月31日已签项目"/>
      <sheetName val="6月30日在建及已签未建项目"/>
      <sheetName val="合同执行情况"/>
      <sheetName val="各单位产值计划完成（写简报用） (2)"/>
      <sheetName val="给局领导的月报"/>
      <sheetName val="主要指标汇总表 (2)"/>
      <sheetName val="主要指标汇总表"/>
      <sheetName val="C202"/>
      <sheetName val="合同执行情况（写简报用）"/>
      <sheetName val="各单位产值计划完成（写简报用）"/>
      <sheetName val="各单位生产情况"/>
      <sheetName val="各单位分工量"/>
      <sheetName val="各单位分产值"/>
      <sheetName val="当月投资"/>
      <sheetName val="当年投资"/>
      <sheetName val="分包单位汇总表"/>
      <sheetName val="各单位产值计划完成"/>
      <sheetName val="各单位产值123计划完成123456"/>
      <sheetName val="多上经"/>
      <sheetName val="多经"/>
      <sheetName val="多经构成"/>
      <sheetName val="按省分完成产值"/>
      <sheetName val="所有合同表"/>
      <sheetName val="工量自动"/>
      <sheetName val="材料消耗表"/>
      <sheetName val="合同表（新）"/>
      <sheetName val="wfrjc"/>
      <sheetName val="ejjc"/>
      <sheetName val="查询"/>
      <sheetName val="ej_jcbz"/>
      <sheetName val=""/>
      <sheetName val="企业表一"/>
      <sheetName val="M-5C"/>
      <sheetName val="M-5A"/>
      <sheetName val="_x005f_x005f_x005f_x0000__x005f_x005f_x005f_x0000__x005"/>
      <sheetName val="________"/>
      <sheetName val="_x005f_x0000__x005f_x0000__x005f_x0000__x005f_x0000__x0"/>
      <sheetName val="XL4Poppy"/>
      <sheetName val="_x005f_x005f_x005f_x005f_x005f_x005f_x005f_x0000__x005f"/>
      <sheetName val="6月"/>
      <sheetName val="_x005f_x005f_x005f_x005f_x005f_x005f_x005f_x005f_x005f_x005f_"/>
      <sheetName val="_x005f_x0000__x005f_x0000__x005"/>
      <sheetName val="_x005f_x005f_x005f_x0000__x005f"/>
      <sheetName val="_x005f_x005f_x005f_x005f_"/>
      <sheetName val="_x005f_x0000__x005f"/>
      <sheetName val="_x005f_x005f_"/>
      <sheetName val="_"/>
      <sheetName val="库存商品明细审定表"/>
      <sheetName val="_x005f_x005f_x005f_x005f_x005f_x005f_x005f_x005f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股份固定资产"/>
      <sheetName val="期初固定资产"/>
      <sheetName val="固定资产汇总表"/>
      <sheetName val="房屋OK"/>
      <sheetName val="构筑物"/>
      <sheetName val="管道"/>
      <sheetName val="水工-大坝"/>
      <sheetName val="水工-金属"/>
      <sheetName val="设备"/>
      <sheetName val="车辆"/>
      <sheetName val="电子"/>
      <sheetName val="在建"/>
      <sheetName val="6月"/>
      <sheetName val="折旧"/>
      <sheetName val="wfrdw"/>
      <sheetName val="XL4Poppy"/>
      <sheetName val="财务费用预算(案例)"/>
      <sheetName val="管理费用预算"/>
      <sheetName val="企业表一"/>
      <sheetName val="M-5C"/>
      <sheetName val="M-5A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初始设定"/>
      <sheetName val="清单1.1"/>
      <sheetName val="固定资产清单"/>
      <sheetName val="清单12.31"/>
      <sheetName val="变动9901"/>
      <sheetName val="变动9912"/>
      <sheetName val="明细帐"/>
      <sheetName val="房屋建筑"/>
      <sheetName val="汽车"/>
      <sheetName val="机电"/>
      <sheetName val="家具"/>
      <sheetName val="电脑打印机"/>
      <sheetName val="经租机电"/>
      <sheetName val="职工产权房"/>
      <sheetName val="处理-报废"/>
      <sheetName val="电子"/>
      <sheetName val="wfrdw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初始设定"/>
      <sheetName val="清单1.1"/>
      <sheetName val="固定资产清单"/>
      <sheetName val="清单12.31"/>
      <sheetName val="变动9901"/>
      <sheetName val="变动9912"/>
      <sheetName val="明细帐"/>
      <sheetName val="房屋建筑"/>
      <sheetName val="汽车"/>
      <sheetName val="机电"/>
      <sheetName val="家具"/>
      <sheetName val="电脑打印机"/>
      <sheetName val="经租机电"/>
      <sheetName val="职工产权房"/>
      <sheetName val="处理-报废"/>
      <sheetName val="电子"/>
      <sheetName val="XL4Poppy"/>
      <sheetName val="工时统计"/>
      <sheetName val="收入"/>
      <sheetName val="Source"/>
      <sheetName val="处理-其他减少"/>
      <sheetName val="固定资产资料"/>
      <sheetName val="固定资产"/>
      <sheetName val="wfrdw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资产负债上年"/>
      <sheetName val="利润上年"/>
      <sheetName val="分配上年"/>
      <sheetName val="资产负债本年"/>
      <sheetName val="利润本年"/>
      <sheetName val="分配本年"/>
      <sheetName val="试算平衡本年"/>
      <sheetName val="差异调整本年"/>
      <sheetName val="==="/>
      <sheetName val="资产负债"/>
      <sheetName val="利润"/>
      <sheetName val="分配"/>
      <sheetName val="现金"/>
      <sheetName val="===="/>
      <sheetName val="资产负债分析"/>
      <sheetName val="利润分析"/>
      <sheetName val="分配分析"/>
      <sheetName val="资产负债合并式"/>
      <sheetName val="利润合并式"/>
      <sheetName val="应收"/>
      <sheetName val="现金合并式"/>
      <sheetName val="ɝ͟璌ⱥ瑧"/>
      <sheetName val="资产负债表"/>
      <sheetName val="利润及利润分配表"/>
      <sheetName val="现金流量表"/>
      <sheetName val="减值损失情况表"/>
      <sheetName val="减值损失情况表(续)"/>
      <sheetName val="所有者权益增减变动表"/>
      <sheetName val="工效挂钩清算情况表"/>
      <sheetName val="指标分析（已审）"/>
      <sheetName val="资产比较(已审)"/>
      <sheetName val="损益比较(已审)"/>
      <sheetName val="指标分析（未审）"/>
      <sheetName val="资产比较(未审)"/>
      <sheetName val="损益比较(未审)"/>
      <sheetName val="现金流量表(未审)"/>
      <sheetName val="04资产"/>
      <sheetName val="04损益"/>
      <sheetName val="04现金流量表"/>
      <sheetName val="04分录"/>
      <sheetName val="03资产 "/>
      <sheetName val="03损益 "/>
      <sheetName val="分录03"/>
      <sheetName val="科目代码"/>
      <sheetName val="05资产"/>
      <sheetName val="05损益"/>
      <sheetName val="05现金流量表"/>
      <sheetName val="05分录"/>
      <sheetName val="04资产 "/>
      <sheetName val="04损益 "/>
      <sheetName val="说明"/>
      <sheetName val="收入"/>
      <sheetName val="6月"/>
      <sheetName val="04收发存汇总表"/>
      <sheetName val="管理费用表"/>
      <sheetName val="600104(部门）"/>
      <sheetName val="交易性金融资产Dy"/>
      <sheetName val="索引"/>
      <sheetName val="可供出售金融资产Dy"/>
      <sheetName val="所得税费用Dy"/>
      <sheetName val="流资汇总"/>
      <sheetName val="电子"/>
      <sheetName val="生产性生物资产Dy"/>
      <sheetName val="短期借款Dy"/>
      <sheetName val="短期借款审定表"/>
      <sheetName val="应收利息Dy"/>
      <sheetName val="Sheet3"/>
      <sheetName val="累计1"/>
      <sheetName val="loan database"/>
      <sheetName val="4-货币资金-现金"/>
      <sheetName val="工程物资Dy"/>
      <sheetName val="应收账款Dy"/>
      <sheetName val="初始设定"/>
      <sheetName val="数字视频并帐"/>
      <sheetName val="固定资产Dy"/>
      <sheetName val="营业收入Dy"/>
      <sheetName val="构筑物5-1-2"/>
      <sheetName val="列表"/>
      <sheetName val="1-12科目余额表"/>
      <sheetName val="11-12月科目余额表"/>
      <sheetName val="12.31固定资产清单"/>
      <sheetName val="预付11-12"/>
      <sheetName val="在建工程Mx"/>
      <sheetName val="年初数调整分录"/>
      <sheetName val="库存股Dy"/>
      <sheetName val="界面"/>
      <sheetName val="中山低值"/>
      <sheetName val="表头信息"/>
      <sheetName val="长期应付款Dy"/>
      <sheetName val="财务成本"/>
      <sheetName val="Sheet1"/>
      <sheetName val="101"/>
      <sheetName val="应付职工薪酬Dy"/>
      <sheetName val="实收资本Dy"/>
      <sheetName val="应收票据Dy"/>
      <sheetName val="公允价值变动损益Dy"/>
      <sheetName val="应收票据明细表"/>
      <sheetName val="应收账款"/>
      <sheetName val="wfrdw"/>
      <sheetName val="周转材料Dy"/>
      <sheetName val="eqpmad2"/>
      <sheetName val="11月处理 (2)"/>
      <sheetName val="___璌_瑧"/>
      <sheetName val="商品采购明细账"/>
      <sheetName val="应付票据Dy"/>
      <sheetName val="应收账龄BS.01"/>
      <sheetName val="数量金额总账"/>
      <sheetName val="科目余额表"/>
      <sheetName val="标本-资产"/>
      <sheetName val="其他货币资金.dbf"/>
      <sheetName val="银行存款.dbf"/>
      <sheetName val="表0-汇总表"/>
      <sheetName val="各单位目标指标"/>
      <sheetName val="无形资产Dy"/>
      <sheetName val="累计折旧Dy"/>
      <sheetName val="清单12.31"/>
      <sheetName val="企业联系方式"/>
      <sheetName val="损益表"/>
      <sheetName val="合"/>
      <sheetName val="27-7"/>
      <sheetName val="销售6.13"/>
      <sheetName val="应付账款 (2)"/>
      <sheetName val="库存商品余额表.dbf"/>
      <sheetName val="111"/>
      <sheetName val="B"/>
      <sheetName val="UFPrn20051201161637"/>
      <sheetName val="利息支出分类表"/>
      <sheetName val="参数"/>
      <sheetName val="财务费用"/>
      <sheetName val="关联科目"/>
      <sheetName val="往来科目"/>
      <sheetName val="货币代码"/>
      <sheetName val="商品"/>
      <sheetName val="现金流量表项目"/>
      <sheetName val="目录表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预收款项Dy"/>
      <sheetName val="_"/>
      <sheetName val="存货Dy"/>
      <sheetName val="在建工程Dy"/>
      <sheetName val="ZI-a存货审定表"/>
      <sheetName val="固定资产清理Dy"/>
      <sheetName val="研发支出Dy"/>
      <sheetName val="管理费用Dy"/>
      <sheetName val="YS02-02"/>
      <sheetName val="平台数据库"/>
      <sheetName val="企业表一"/>
      <sheetName val="M-5C"/>
      <sheetName val="M-5A"/>
      <sheetName val="制造费用"/>
      <sheetName val="A8-4"/>
      <sheetName val="货币资金Cx"/>
      <sheetName val="销售费用Dy"/>
      <sheetName val="业务及管理费用审定表"/>
      <sheetName val="应收账款明细表"/>
      <sheetName val="应收账款审定表"/>
      <sheetName val="应收账款账龄分析表"/>
      <sheetName val="XL4Poppy"/>
      <sheetName val="AFEMAI"/>
      <sheetName val="KEY"/>
      <sheetName val="应交税费审定表"/>
      <sheetName val="其他应付款Dy"/>
      <sheetName val="I5-2"/>
      <sheetName val="I6-2"/>
      <sheetName val="物资采购含税转出"/>
      <sheetName val="G.1R-Shou COP Gf"/>
      <sheetName val="E1020"/>
      <sheetName val="符号标识"/>
      <sheetName val="资债比较原"/>
      <sheetName val="凤县折旧测算"/>
      <sheetName val="#REF"/>
      <sheetName val="发出商品跌价汇总"/>
      <sheetName val="目录"/>
      <sheetName val="#REF!"/>
      <sheetName val="填制说明"/>
      <sheetName val="在建工程实际实施的程序表 "/>
      <sheetName val="在建工程明细表"/>
      <sheetName val="3月-2"/>
      <sheetName val="4月"/>
      <sheetName val="7月"/>
      <sheetName val="其他应付款回函汇总"/>
      <sheetName val="利息抵销"/>
      <sheetName val="收入调整明细表"/>
      <sheetName val="科目名称表"/>
      <sheetName val="2014年1-9月"/>
      <sheetName val="连州项目"/>
      <sheetName val="2013年"/>
      <sheetName val="2012年调整"/>
      <sheetName val="2014基础表"/>
      <sheetName val="2013年基础表"/>
      <sheetName val="2014年补充"/>
      <sheetName val="dxnsjtempsheet"/>
      <sheetName val="固定资产、累计折旧、减值准备明细表"/>
      <sheetName val="实际执行程序表-货币资金"/>
      <sheetName val="货币资金披露表（国企）"/>
      <sheetName val="Breakdown"/>
      <sheetName val="原材料抽查表"/>
      <sheetName val="2001年"/>
      <sheetName val="固定资产折旧表"/>
      <sheetName val="银行余额调节表的检查"/>
      <sheetName val="其他应付款审定表"/>
      <sheetName val="收入明细－按客户"/>
      <sheetName val="未实现融资收益测算 "/>
      <sheetName val="管理"/>
      <sheetName val="数据"/>
      <sheetName val="客户名称"/>
      <sheetName val="管理费用审定表"/>
      <sheetName val="应付职工薪酬审定表"/>
      <sheetName val="货币资金明细表（1）"/>
      <sheetName val="工资"/>
      <sheetName val="Economic evaluation - FY98 base"/>
      <sheetName val="基本信息及附注"/>
      <sheetName val="DATA"/>
      <sheetName val="合同汇总"/>
      <sheetName val="update"/>
      <sheetName val="ﾊﾟﾈﾙﾃﾞｰﾀ"/>
      <sheetName val="Sheet1 (11)"/>
      <sheetName val="G200"/>
      <sheetName val="应付职工薪酬分配检查表"/>
      <sheetName val="税率表"/>
      <sheetName val="P07A库存商品收发存汇总表-工业"/>
      <sheetName val="全部投资现金流"/>
      <sheetName val="订"/>
      <sheetName val="明细分类账"/>
      <sheetName val="工时统计"/>
      <sheetName val=""/>
      <sheetName val="预付账款明细表"/>
      <sheetName val="在建工程可供参考的程序表"/>
      <sheetName val="明细表"/>
      <sheetName val="TB"/>
      <sheetName val="Erection"/>
      <sheetName val="W"/>
      <sheetName val="XREF"/>
      <sheetName val="完"/>
      <sheetName val="库存商品明细表"/>
      <sheetName val="分录"/>
      <sheetName val="海外售后服务费明细及调整"/>
      <sheetName val="投资性房地产Dy"/>
      <sheetName val="JJ-F10"/>
      <sheetName val="商誉Dy"/>
      <sheetName val="存货属性"/>
      <sheetName val="公司代码"/>
      <sheetName val="其他应收款Dy"/>
      <sheetName val="资本公积Dy"/>
      <sheetName val="管理部"/>
      <sheetName val="咨讯部"/>
      <sheetName val="引用"/>
      <sheetName val="制造费用Dy"/>
      <sheetName val="比例分析表"/>
      <sheetName val="固定资产折旧测算表（1）"/>
      <sheetName val="利息7月-8月"/>
      <sheetName val="公司汇总"/>
      <sheetName val="月份汇总"/>
      <sheetName val="应付账款明细BS.09 "/>
      <sheetName val="可供参考程序表-货币资金"/>
      <sheetName val="E暂存处深圳企荣00"/>
      <sheetName val="NK-BC-2A"/>
      <sheetName val="Cover"/>
      <sheetName val="固定资产卡片"/>
      <sheetName val="Accounts"/>
      <sheetName val="递延税款Dy"/>
      <sheetName val="盈余公积Dy"/>
      <sheetName val="未分配利润Dy"/>
      <sheetName val="补贴收入Dy"/>
      <sheetName val="所得税Dy"/>
      <sheetName val="坏账准备_应收账款Dy"/>
      <sheetName val="预收账款Dy"/>
      <sheetName val="应交税金Dy"/>
      <sheetName val="其他应交款Dy"/>
      <sheetName val="主营业务收入Dy"/>
      <sheetName val="坏账准备_应收账款Mx"/>
      <sheetName val="利润分配细账2004"/>
      <sheetName val="2004"/>
      <sheetName val="A430"/>
      <sheetName val="信息"/>
      <sheetName val="合并"/>
      <sheetName val="房屋建筑物"/>
      <sheetName val="存货盘点差异调整表-原材料"/>
      <sheetName val="原表"/>
      <sheetName val="其他货币资金Dy"/>
      <sheetName val="UFPrn20060216090256"/>
      <sheetName val="推广费、广告费检查"/>
      <sheetName val="库存商品Dy"/>
      <sheetName val="营业税金及附加Dy"/>
      <sheetName val="明细"/>
      <sheetName val="应交税费Dy"/>
      <sheetName val="江西"/>
      <sheetName val="Tickmarks"/>
      <sheetName val="预付款项Dy"/>
      <sheetName val="其他非流动负债审定表"/>
      <sheetName val="应付股利Dy"/>
      <sheetName val="固定资产累计折旧基础表（年末）"/>
      <sheetName val="应付账款Dy"/>
      <sheetName val="投资收益Dy"/>
      <sheetName val="湖南湘潭应付个人明细帐"/>
      <sheetName val="银行存款"/>
      <sheetName val="管理费用"/>
      <sheetName val="主营业务收入"/>
      <sheetName val="编码"/>
      <sheetName val="余额表2"/>
      <sheetName val="农业人口"/>
      <sheetName val="存货审定表2015"/>
      <sheetName val="存货审定表2014"/>
      <sheetName val="制费-分月"/>
      <sheetName val="管理费用表分析-1"/>
      <sheetName val="长期借款Dy"/>
      <sheetName val="固定资产明细"/>
      <sheetName val="递延收益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代码分类"/>
      <sheetName val="期初评估"/>
      <sheetName val="上市分类-调整"/>
      <sheetName val="新增上市-调整"/>
      <sheetName val="新增上市-去0后"/>
      <sheetName val="新增剥离-调整"/>
      <sheetName val="6月"/>
      <sheetName val="上市分类"/>
      <sheetName val="新增上市"/>
      <sheetName val="新增剥离"/>
      <sheetName val="#REF!"/>
      <sheetName val="details"/>
      <sheetName val="利润分析"/>
      <sheetName val="资产负债分析"/>
      <sheetName val="固定资产折旧表"/>
      <sheetName val="初始设定"/>
      <sheetName val="合"/>
      <sheetName val="U1"/>
      <sheetName val="银行借款询证"/>
      <sheetName val="应付账款明细BS.09 "/>
      <sheetName val="营业费用预算"/>
      <sheetName val="明细分类账"/>
      <sheetName val="表21 净利润调节表"/>
      <sheetName val="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MIQTLT"/>
      <sheetName val="填表说明"/>
      <sheetName val="索引目录"/>
      <sheetName val="封面"/>
      <sheetName val="基本情况"/>
      <sheetName val="企业联系人名单"/>
      <sheetName val="审计前母公司资产负债表"/>
      <sheetName val="审计后母公司资产负债表"/>
      <sheetName val="汇总表"/>
      <sheetName val="分类汇总"/>
      <sheetName val="流动汇总"/>
      <sheetName val="货币资金评估汇总表"/>
      <sheetName val="现金"/>
      <sheetName val="银行存款"/>
      <sheetName val="其他货币资金"/>
      <sheetName val="交易性金融资产"/>
      <sheetName val="交易性-股票"/>
      <sheetName val="交易性-债券"/>
      <sheetName val="交易性-基金"/>
      <sheetName val="衍生金融资产"/>
      <sheetName val="应收票据"/>
      <sheetName val="应收账款 "/>
      <sheetName val="应收款项融资"/>
      <sheetName val="票据"/>
      <sheetName val="应收"/>
      <sheetName val="预付账款"/>
      <sheetName val="其他应收款汇总"/>
      <sheetName val="应收利息"/>
      <sheetName val="应收股利"/>
      <sheetName val="其他应收款-（除应收利息和应收股利） "/>
      <sheetName val="存货汇总"/>
      <sheetName val="材料采购（在途物资）"/>
      <sheetName val="原材料"/>
      <sheetName val="在库周转材料"/>
      <sheetName val="委托加工物资"/>
      <sheetName val="工程施工"/>
      <sheetName val="产成品（库存商品）"/>
      <sheetName val="在产品（自制半成品）"/>
      <sheetName val="开发成本"/>
      <sheetName val="开发产品"/>
      <sheetName val="发出商品"/>
      <sheetName val="在用周转材料"/>
      <sheetName val="合同资产"/>
      <sheetName val="持有待售资产"/>
      <sheetName val="一年到期非流动资产"/>
      <sheetName val="其他流动资产"/>
      <sheetName val="非流动资产评估汇总表"/>
      <sheetName val="债权投资"/>
      <sheetName val="其他债权投资"/>
      <sheetName val="长期应收"/>
      <sheetName val="长期股权投资"/>
      <sheetName val="其他权益工具投资汇总"/>
      <sheetName val="其他权益工具-股票"/>
      <sheetName val="其他权益工具-其他"/>
      <sheetName val="其他非流动金融资产"/>
      <sheetName val="投资性房地产"/>
      <sheetName val="固定资产汇总"/>
      <sheetName val="房屋建筑物 "/>
      <sheetName val="构筑物 "/>
      <sheetName val="管道沟槽"/>
      <sheetName val="机器设备"/>
      <sheetName val="车辆"/>
      <sheetName val="电子设备"/>
      <sheetName val="土地"/>
      <sheetName val="固定资产清理"/>
      <sheetName val="在建工程汇总"/>
      <sheetName val="在建（土建）"/>
      <sheetName val="在建（设备）"/>
      <sheetName val="工程物资"/>
      <sheetName val="生产性生物资产"/>
      <sheetName val="油气资产"/>
      <sheetName val="使用权资产汇总"/>
      <sheetName val="使用权资产"/>
      <sheetName val="无形资产汇总"/>
      <sheetName val="无形-土地"/>
      <sheetName val="无形-矿业权"/>
      <sheetName val="无形-其他"/>
      <sheetName val="开发支出"/>
      <sheetName val="商誉"/>
      <sheetName val="长期待摊费用"/>
      <sheetName val="递延所得税资产"/>
      <sheetName val="其他非流动资产"/>
      <sheetName val="流动负债汇总"/>
      <sheetName val="短期借款"/>
      <sheetName val="交易性金融负债"/>
      <sheetName val="衍生金融负债"/>
      <sheetName val="应付票据"/>
      <sheetName val="应付账款"/>
      <sheetName val="预收账款"/>
      <sheetName val="合同负债"/>
      <sheetName val="职工薪酬"/>
      <sheetName val="应交税费"/>
      <sheetName val="其他应付款汇总"/>
      <sheetName val="应付利息"/>
      <sheetName val="应付股利（利润）"/>
      <sheetName val="其他应付款（除应付利息和应付股利）"/>
      <sheetName val="持有待售负债"/>
      <sheetName val="一年到期非流动负债"/>
      <sheetName val="其他流动负债"/>
      <sheetName val="非流动负债汇总 "/>
      <sheetName val="长期借款"/>
      <sheetName val="应付债券"/>
      <sheetName val="租赁负债"/>
      <sheetName val="长期应付款汇总"/>
      <sheetName val="长期应付款"/>
      <sheetName val="专项应付款"/>
      <sheetName val="预计负债"/>
      <sheetName val="递延收益"/>
      <sheetName val="递延所得税负债"/>
      <sheetName val="其他非流动负债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comments" Target="../comments13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comments" Target="../comments14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comments" Target="../comments15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comments" Target="../comments1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comments" Target="../comments17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comments" Target="../comments18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comments" Target="../comments19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comments" Target="../comments20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comments" Target="../comments21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comments" Target="../comments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comments" Target="../comments2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comments" Target="../comments24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comments" Target="../comments25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comments" Target="../comments26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comments" Target="../comments27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comments" Target="../comments2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comments" Target="../comments29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comments" Target="../comments30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comments" Target="../comments31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comments" Target="../comments32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comments" Target="../comments33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comments" Target="../comments34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comments" Target="../comments35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comments" Target="../comments36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comments" Target="../comments37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comments" Target="../comments38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comments" Target="../comments39.x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comments" Target="../comments40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comments" Target="../comments41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comments" Target="../comments42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comments" Target="../comments43.xm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comments" Target="../comments4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comments" Target="../comments45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comments" Target="../comments46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comments" Target="../comments47.xm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comments" Target="../comments48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comments" Target="../comments49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comments" Target="../comments50.x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comments" Target="../comments51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comments" Target="../comments5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comments" Target="../comments53.xm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comments" Target="../comments54.x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comments" Target="../comments55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comments" Target="../comments56.xm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comments" Target="../comments57.xm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comments" Target="../comments58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comments" Target="../comments5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comments" Target="../comments60.xml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comments" Target="../comments61.xm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comments" Target="../comments62.xm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comments" Target="../comments63.x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comments" Target="../comments64.xm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comments" Target="../comments65.xm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comments" Target="../comments66.xm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comments" Target="../comments67.xm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comments" Target="../comments68.xm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comments" Target="../comments6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23"/>
  <sheetViews>
    <sheetView workbookViewId="0">
      <selection activeCell="A1" sqref="A1:IV65536"/>
    </sheetView>
  </sheetViews>
  <sheetFormatPr defaultColWidth="9" defaultRowHeight="15.75"/>
  <cols>
    <col min="1" max="1" width="8.375" style="2" customWidth="1"/>
    <col min="2" max="2" width="23.875" style="2" customWidth="1"/>
    <col min="3" max="3" width="8.375" style="2" customWidth="1"/>
    <col min="4" max="4" width="11.875" style="2" customWidth="1"/>
    <col min="5" max="5" width="13.625" style="2" customWidth="1"/>
    <col min="6" max="7" width="16.625" style="2" customWidth="1"/>
    <col min="8" max="8" width="13.125" style="2" customWidth="1"/>
    <col min="9" max="16384" width="9" style="2"/>
  </cols>
  <sheetData>
    <row r="1" ht="30" customHeight="1" spans="1:9">
      <c r="A1" s="324"/>
      <c r="B1" s="324"/>
      <c r="C1" s="324"/>
      <c r="D1" s="347" t="s">
        <v>0</v>
      </c>
      <c r="F1" s="324"/>
      <c r="I1" s="79" t="s">
        <v>1</v>
      </c>
    </row>
    <row r="2" ht="15" customHeight="1" spans="8:8">
      <c r="H2" s="79"/>
    </row>
    <row r="3" s="134" customFormat="1" ht="21" customHeight="1" spans="1:45">
      <c r="A3" s="3" t="e">
        <f>#REF!</f>
        <v>#REF!</v>
      </c>
      <c r="B3" s="3"/>
      <c r="C3" s="3"/>
      <c r="D3" s="341"/>
      <c r="E3" s="14" t="e">
        <f>#REF!</f>
        <v>#REF!</v>
      </c>
      <c r="F3" s="3"/>
      <c r="I3" s="15" t="s">
        <v>2</v>
      </c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6"/>
      <c r="AC3" s="326"/>
      <c r="AD3" s="326"/>
      <c r="AE3" s="326"/>
      <c r="AF3" s="326"/>
      <c r="AG3" s="326"/>
      <c r="AH3" s="326"/>
      <c r="AI3" s="326"/>
      <c r="AJ3" s="326"/>
      <c r="AK3" s="326"/>
      <c r="AL3" s="326"/>
      <c r="AM3" s="326"/>
      <c r="AN3" s="326"/>
      <c r="AO3" s="326"/>
      <c r="AP3" s="326"/>
      <c r="AQ3" s="326"/>
      <c r="AR3" s="326"/>
      <c r="AS3" s="326"/>
    </row>
    <row r="4" ht="21" customHeight="1" spans="1:9">
      <c r="A4" s="17" t="s">
        <v>3</v>
      </c>
      <c r="B4" s="17" t="s">
        <v>4</v>
      </c>
      <c r="C4" s="17" t="s">
        <v>5</v>
      </c>
      <c r="D4" s="18" t="s">
        <v>6</v>
      </c>
      <c r="E4" s="17" t="s">
        <v>7</v>
      </c>
      <c r="F4" s="18" t="s">
        <v>8</v>
      </c>
      <c r="G4" s="17" t="s">
        <v>9</v>
      </c>
      <c r="H4" s="17" t="s">
        <v>10</v>
      </c>
      <c r="I4" s="213" t="s">
        <v>11</v>
      </c>
    </row>
    <row r="5" ht="21" customHeight="1" spans="1:9">
      <c r="A5" s="19">
        <f>ROW()-4</f>
        <v>1</v>
      </c>
      <c r="B5" s="20"/>
      <c r="C5" s="23"/>
      <c r="D5" s="20"/>
      <c r="E5" s="20"/>
      <c r="F5" s="22"/>
      <c r="G5" s="22"/>
      <c r="H5" s="66">
        <f>IF(F5=0,0,ROUND((G5-F5)/F5*100,2))</f>
        <v>0</v>
      </c>
      <c r="I5" s="935"/>
    </row>
    <row r="6" ht="21" customHeight="1" spans="1:9">
      <c r="A6" s="19">
        <f>ROW()-4</f>
        <v>2</v>
      </c>
      <c r="B6" s="20"/>
      <c r="C6" s="23"/>
      <c r="D6" s="66"/>
      <c r="E6" s="20"/>
      <c r="F6" s="22"/>
      <c r="G6" s="22"/>
      <c r="H6" s="66"/>
      <c r="I6" s="935"/>
    </row>
    <row r="7" ht="21" customHeight="1" spans="1:9">
      <c r="A7" s="19">
        <f>ROW()-4</f>
        <v>3</v>
      </c>
      <c r="B7" s="20"/>
      <c r="C7" s="23"/>
      <c r="D7" s="20"/>
      <c r="E7" s="20"/>
      <c r="F7" s="22"/>
      <c r="G7" s="22"/>
      <c r="H7" s="66"/>
      <c r="I7" s="935"/>
    </row>
    <row r="8" ht="21" customHeight="1" spans="1:9">
      <c r="A8" s="19">
        <f>ROW()-4</f>
        <v>4</v>
      </c>
      <c r="B8" s="20"/>
      <c r="C8" s="23"/>
      <c r="D8" s="20"/>
      <c r="E8" s="20"/>
      <c r="F8" s="22"/>
      <c r="G8" s="22"/>
      <c r="H8" s="66"/>
      <c r="I8" s="935"/>
    </row>
    <row r="9" ht="21" customHeight="1" spans="1:9">
      <c r="A9" s="19">
        <f>ROW()-4</f>
        <v>5</v>
      </c>
      <c r="B9" s="20"/>
      <c r="C9" s="23"/>
      <c r="D9" s="20"/>
      <c r="E9" s="20"/>
      <c r="F9" s="22"/>
      <c r="G9" s="22"/>
      <c r="H9" s="66"/>
      <c r="I9" s="935"/>
    </row>
    <row r="10" ht="21" customHeight="1" spans="1:9">
      <c r="A10" s="23"/>
      <c r="B10" s="20"/>
      <c r="C10" s="23"/>
      <c r="D10" s="20"/>
      <c r="E10" s="20"/>
      <c r="F10" s="22"/>
      <c r="G10" s="22"/>
      <c r="H10" s="66"/>
      <c r="I10" s="935"/>
    </row>
    <row r="11" ht="21" customHeight="1" spans="1:9">
      <c r="A11" s="23"/>
      <c r="B11" s="20"/>
      <c r="C11" s="23"/>
      <c r="D11" s="20"/>
      <c r="E11" s="20"/>
      <c r="F11" s="22"/>
      <c r="G11" s="22"/>
      <c r="H11" s="66"/>
      <c r="I11" s="935"/>
    </row>
    <row r="12" ht="21" customHeight="1" spans="1:9">
      <c r="A12" s="23"/>
      <c r="B12" s="20"/>
      <c r="C12" s="23"/>
      <c r="D12" s="20"/>
      <c r="E12" s="20"/>
      <c r="F12" s="22"/>
      <c r="G12" s="22"/>
      <c r="H12" s="66"/>
      <c r="I12" s="935"/>
    </row>
    <row r="13" ht="21" customHeight="1" spans="1:9">
      <c r="A13" s="23"/>
      <c r="B13" s="20"/>
      <c r="C13" s="23"/>
      <c r="D13" s="20"/>
      <c r="E13" s="20"/>
      <c r="F13" s="22"/>
      <c r="G13" s="22"/>
      <c r="H13" s="66"/>
      <c r="I13" s="935"/>
    </row>
    <row r="14" ht="21" customHeight="1" spans="1:9">
      <c r="A14" s="23"/>
      <c r="B14" s="20"/>
      <c r="C14" s="23"/>
      <c r="D14" s="20"/>
      <c r="E14" s="20"/>
      <c r="F14" s="22"/>
      <c r="G14" s="22"/>
      <c r="H14" s="66"/>
      <c r="I14" s="935"/>
    </row>
    <row r="15" ht="21" customHeight="1" spans="1:9">
      <c r="A15" s="23"/>
      <c r="B15" s="20"/>
      <c r="C15" s="23"/>
      <c r="D15" s="20"/>
      <c r="E15" s="20"/>
      <c r="F15" s="22"/>
      <c r="G15" s="22"/>
      <c r="H15" s="66"/>
      <c r="I15" s="935"/>
    </row>
    <row r="16" ht="21" customHeight="1" spans="1:9">
      <c r="A16" s="23"/>
      <c r="B16" s="20"/>
      <c r="C16" s="23"/>
      <c r="D16" s="20"/>
      <c r="E16" s="20"/>
      <c r="F16" s="22"/>
      <c r="G16" s="22"/>
      <c r="H16" s="66"/>
      <c r="I16" s="935"/>
    </row>
    <row r="17" ht="21" customHeight="1" spans="1:9">
      <c r="A17" s="23"/>
      <c r="B17" s="20"/>
      <c r="C17" s="23"/>
      <c r="D17" s="20"/>
      <c r="E17" s="20"/>
      <c r="F17" s="22"/>
      <c r="G17" s="22"/>
      <c r="H17" s="66"/>
      <c r="I17" s="935"/>
    </row>
    <row r="18" ht="21" customHeight="1" spans="1:9">
      <c r="A18" s="23"/>
      <c r="B18" s="20"/>
      <c r="C18" s="23"/>
      <c r="D18" s="20"/>
      <c r="E18" s="20"/>
      <c r="F18" s="22"/>
      <c r="G18" s="22"/>
      <c r="H18" s="66"/>
      <c r="I18" s="935"/>
    </row>
    <row r="19" ht="21" customHeight="1" spans="1:9">
      <c r="A19" s="23"/>
      <c r="B19" s="20"/>
      <c r="C19" s="23"/>
      <c r="D19" s="20"/>
      <c r="E19" s="20"/>
      <c r="F19" s="22"/>
      <c r="G19" s="22"/>
      <c r="H19" s="66"/>
      <c r="I19" s="935"/>
    </row>
    <row r="20" s="1068" customFormat="1" ht="21" customHeight="1" spans="1:9">
      <c r="A20" s="27"/>
      <c r="B20" s="17" t="s">
        <v>12</v>
      </c>
      <c r="C20" s="27"/>
      <c r="D20" s="27"/>
      <c r="E20" s="27"/>
      <c r="F20" s="28">
        <f>SUM(F5:F19)</f>
        <v>0</v>
      </c>
      <c r="G20" s="28">
        <f>SUM(G5:G19)</f>
        <v>0</v>
      </c>
      <c r="H20" s="28">
        <f>IF(F20=0,0,ROUND((G20-F20)/F20*100,2))</f>
        <v>0</v>
      </c>
      <c r="I20" s="696"/>
    </row>
    <row r="21" s="31" customFormat="1" ht="12.75" spans="1:9">
      <c r="A21" s="207" t="e">
        <f>#REF!&amp;#REF!</f>
        <v>#REF!</v>
      </c>
      <c r="B21" s="207"/>
      <c r="E21" s="207" t="e">
        <f>#REF!&amp;#REF!</f>
        <v>#REF!</v>
      </c>
      <c r="G21" s="79" t="s">
        <v>13</v>
      </c>
      <c r="H21" s="79"/>
      <c r="I21" s="79"/>
    </row>
    <row r="22" s="31" customFormat="1" ht="12.75" spans="1:1">
      <c r="A22" s="207" t="e">
        <f>#REF!&amp;#REF!</f>
        <v>#REF!</v>
      </c>
    </row>
    <row r="23" s="31" customFormat="1" ht="12.75"/>
  </sheetData>
  <mergeCells count="1">
    <mergeCell ref="G21:I21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E25" sqref="E25"/>
    </sheetView>
  </sheetViews>
  <sheetFormatPr defaultColWidth="9" defaultRowHeight="15.75"/>
  <cols>
    <col min="1" max="1" width="6.625" style="2" customWidth="1"/>
    <col min="2" max="2" width="21.125" style="2" customWidth="1"/>
    <col min="3" max="3" width="10.625" style="2" customWidth="1"/>
    <col min="4" max="4" width="10" style="2" customWidth="1"/>
    <col min="5" max="5" width="10.875" style="2" customWidth="1"/>
    <col min="6" max="7" width="16.375" style="2" customWidth="1"/>
    <col min="8" max="8" width="10.625" style="2" customWidth="1"/>
    <col min="9" max="9" width="11.625" style="2" customWidth="1"/>
    <col min="10" max="16384" width="9" style="2"/>
  </cols>
  <sheetData>
    <row r="1" ht="30" customHeight="1" spans="1:9">
      <c r="A1" s="324"/>
      <c r="B1" s="324"/>
      <c r="C1" s="324"/>
      <c r="D1" s="347" t="s">
        <v>108</v>
      </c>
      <c r="F1" s="324"/>
      <c r="I1" s="79" t="s">
        <v>109</v>
      </c>
    </row>
    <row r="2" ht="15" customHeight="1" spans="9:9">
      <c r="I2" s="79"/>
    </row>
    <row r="3" s="3" customFormat="1" ht="17.25" customHeight="1" spans="1:9">
      <c r="A3" s="3" t="e">
        <f>#REF!</f>
        <v>#REF!</v>
      </c>
      <c r="D3" s="341"/>
      <c r="E3" s="14" t="e">
        <f>#REF!</f>
        <v>#REF!</v>
      </c>
      <c r="F3" s="326"/>
      <c r="G3" s="134"/>
      <c r="H3" s="134"/>
      <c r="I3" s="15" t="s">
        <v>2</v>
      </c>
    </row>
    <row r="4" s="4" customFormat="1" ht="21" customHeight="1" spans="1:9">
      <c r="A4" s="17" t="s">
        <v>3</v>
      </c>
      <c r="B4" s="17" t="s">
        <v>110</v>
      </c>
      <c r="C4" s="17" t="s">
        <v>111</v>
      </c>
      <c r="D4" s="17" t="s">
        <v>88</v>
      </c>
      <c r="E4" s="17" t="s">
        <v>112</v>
      </c>
      <c r="F4" s="18" t="s">
        <v>8</v>
      </c>
      <c r="G4" s="17" t="s">
        <v>9</v>
      </c>
      <c r="H4" s="17" t="s">
        <v>10</v>
      </c>
      <c r="I4" s="17" t="s">
        <v>19</v>
      </c>
    </row>
    <row r="5" s="5" customFormat="1" ht="21" customHeight="1" spans="1:9">
      <c r="A5" s="19">
        <f>ROW()-4</f>
        <v>1</v>
      </c>
      <c r="B5" s="224"/>
      <c r="C5" s="1092"/>
      <c r="D5" s="1092"/>
      <c r="E5" s="20"/>
      <c r="F5" s="1093"/>
      <c r="G5" s="1093"/>
      <c r="H5" s="66">
        <f>IF(F5=0,0,ROUND((G5-F5)/F5*100,2))</f>
        <v>0</v>
      </c>
      <c r="I5" s="20"/>
    </row>
    <row r="6" s="5" customFormat="1" ht="21" customHeight="1" spans="1:9">
      <c r="A6" s="23"/>
      <c r="B6" s="224"/>
      <c r="C6" s="1092"/>
      <c r="D6" s="1092"/>
      <c r="E6" s="20"/>
      <c r="F6" s="1093"/>
      <c r="G6" s="1093"/>
      <c r="H6" s="66"/>
      <c r="I6" s="20"/>
    </row>
    <row r="7" s="5" customFormat="1" ht="21" customHeight="1" spans="1:9">
      <c r="A7" s="23"/>
      <c r="B7" s="224"/>
      <c r="C7" s="1092"/>
      <c r="D7" s="1092"/>
      <c r="E7" s="20"/>
      <c r="F7" s="1093"/>
      <c r="G7" s="1093"/>
      <c r="H7" s="66"/>
      <c r="I7" s="20"/>
    </row>
    <row r="8" s="5" customFormat="1" ht="21" customHeight="1" spans="1:9">
      <c r="A8" s="23"/>
      <c r="B8" s="224"/>
      <c r="C8" s="1092"/>
      <c r="D8" s="1092"/>
      <c r="E8" s="20"/>
      <c r="F8" s="1093"/>
      <c r="G8" s="1093"/>
      <c r="H8" s="66"/>
      <c r="I8" s="20"/>
    </row>
    <row r="9" s="5" customFormat="1" ht="21" customHeight="1" spans="1:9">
      <c r="A9" s="23"/>
      <c r="B9" s="224"/>
      <c r="C9" s="1092"/>
      <c r="D9" s="1092"/>
      <c r="E9" s="20"/>
      <c r="F9" s="1093"/>
      <c r="G9" s="1093"/>
      <c r="H9" s="66"/>
      <c r="I9" s="20"/>
    </row>
    <row r="10" s="5" customFormat="1" ht="21" customHeight="1" spans="1:9">
      <c r="A10" s="23"/>
      <c r="B10" s="1094"/>
      <c r="C10" s="1092"/>
      <c r="D10" s="1092"/>
      <c r="E10" s="20"/>
      <c r="F10" s="1093"/>
      <c r="G10" s="1093"/>
      <c r="H10" s="66"/>
      <c r="I10" s="20"/>
    </row>
    <row r="11" s="5" customFormat="1" ht="21" customHeight="1" spans="1:9">
      <c r="A11" s="23"/>
      <c r="B11" s="224"/>
      <c r="C11" s="1092"/>
      <c r="D11" s="1092"/>
      <c r="E11" s="20"/>
      <c r="F11" s="1093"/>
      <c r="G11" s="1093"/>
      <c r="H11" s="66"/>
      <c r="I11" s="20"/>
    </row>
    <row r="12" s="5" customFormat="1" ht="21" customHeight="1" spans="1:9">
      <c r="A12" s="23"/>
      <c r="B12" s="224"/>
      <c r="C12" s="1092"/>
      <c r="D12" s="1092"/>
      <c r="E12" s="20"/>
      <c r="F12" s="1093"/>
      <c r="G12" s="1093"/>
      <c r="H12" s="66"/>
      <c r="I12" s="20"/>
    </row>
    <row r="13" s="5" customFormat="1" ht="21" customHeight="1" spans="1:9">
      <c r="A13" s="23"/>
      <c r="B13" s="224"/>
      <c r="C13" s="1092"/>
      <c r="D13" s="1092"/>
      <c r="E13" s="20"/>
      <c r="F13" s="1093"/>
      <c r="G13" s="1093"/>
      <c r="H13" s="66"/>
      <c r="I13" s="20"/>
    </row>
    <row r="14" s="5" customFormat="1" ht="21" customHeight="1" spans="1:9">
      <c r="A14" s="23"/>
      <c r="B14" s="224"/>
      <c r="C14" s="1092"/>
      <c r="D14" s="1092"/>
      <c r="E14" s="20"/>
      <c r="F14" s="1093"/>
      <c r="G14" s="1093"/>
      <c r="H14" s="66"/>
      <c r="I14" s="20"/>
    </row>
    <row r="15" s="5" customFormat="1" ht="21" customHeight="1" spans="1:9">
      <c r="A15" s="23"/>
      <c r="B15" s="1094"/>
      <c r="C15" s="1092"/>
      <c r="D15" s="1092"/>
      <c r="E15" s="20"/>
      <c r="F15" s="1093"/>
      <c r="G15" s="1093"/>
      <c r="H15" s="66"/>
      <c r="I15" s="20"/>
    </row>
    <row r="16" s="5" customFormat="1" ht="21" customHeight="1" spans="1:9">
      <c r="A16" s="23"/>
      <c r="B16" s="1094"/>
      <c r="C16" s="1092"/>
      <c r="D16" s="1092"/>
      <c r="E16" s="20"/>
      <c r="F16" s="1093"/>
      <c r="G16" s="1093"/>
      <c r="H16" s="66"/>
      <c r="I16" s="20"/>
    </row>
    <row r="17" s="5" customFormat="1" ht="21" customHeight="1" spans="1:9">
      <c r="A17" s="23"/>
      <c r="B17" s="1095"/>
      <c r="C17" s="1092"/>
      <c r="D17" s="1092"/>
      <c r="E17" s="20"/>
      <c r="F17" s="1093"/>
      <c r="G17" s="1093"/>
      <c r="H17" s="66"/>
      <c r="I17" s="20"/>
    </row>
    <row r="18" s="5" customFormat="1" ht="21" customHeight="1" spans="1:9">
      <c r="A18" s="23"/>
      <c r="B18" s="224"/>
      <c r="C18" s="1092"/>
      <c r="D18" s="1092"/>
      <c r="E18" s="1096"/>
      <c r="F18" s="1093"/>
      <c r="G18" s="1093"/>
      <c r="H18" s="66"/>
      <c r="I18" s="20"/>
    </row>
    <row r="19" s="5" customFormat="1" ht="21" customHeight="1" spans="1:9">
      <c r="A19" s="23"/>
      <c r="B19" s="1094"/>
      <c r="C19" s="1092"/>
      <c r="D19" s="1092"/>
      <c r="E19" s="1096"/>
      <c r="F19" s="1093"/>
      <c r="G19" s="1093"/>
      <c r="H19" s="66"/>
      <c r="I19" s="20"/>
    </row>
    <row r="20" s="5" customFormat="1" ht="21" customHeight="1" spans="1:9">
      <c r="A20" s="23"/>
      <c r="B20" s="1094"/>
      <c r="C20" s="1092"/>
      <c r="D20" s="1092"/>
      <c r="E20" s="1096"/>
      <c r="F20" s="1093"/>
      <c r="G20" s="1093"/>
      <c r="H20" s="66"/>
      <c r="I20" s="20"/>
    </row>
    <row r="21" s="6" customFormat="1" ht="21" customHeight="1" spans="1:9">
      <c r="A21" s="26"/>
      <c r="B21" s="17" t="s">
        <v>12</v>
      </c>
      <c r="C21" s="27"/>
      <c r="D21" s="27"/>
      <c r="E21" s="27"/>
      <c r="F21" s="28">
        <f>SUM(F5:F20)</f>
        <v>0</v>
      </c>
      <c r="G21" s="28">
        <f>SUM(G5:G20)</f>
        <v>0</v>
      </c>
      <c r="H21" s="28">
        <f>IF(F21=0,0,ROUND((G21-F21)/F21*100,2))</f>
        <v>0</v>
      </c>
      <c r="I21" s="27"/>
    </row>
    <row r="22" s="31" customFormat="1" ht="12.75" spans="1:9">
      <c r="A22" s="207" t="e">
        <f>#REF!&amp;#REF!</f>
        <v>#REF!</v>
      </c>
      <c r="E22" s="207" t="e">
        <f>#REF!&amp;#REF!</f>
        <v>#REF!</v>
      </c>
      <c r="G22" s="79" t="str">
        <f>现金!G21</f>
        <v>北京卓信大华资产评估有限公司</v>
      </c>
      <c r="H22" s="79"/>
      <c r="I22" s="79"/>
    </row>
    <row r="23" s="31" customFormat="1" ht="12.75" spans="1:1">
      <c r="A23" s="207" t="e">
        <f>#REF!&amp;#REF!</f>
        <v>#REF!</v>
      </c>
    </row>
  </sheetData>
  <mergeCells count="1">
    <mergeCell ref="G22:I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workbookViewId="0">
      <selection activeCell="D6" sqref="D6"/>
    </sheetView>
  </sheetViews>
  <sheetFormatPr defaultColWidth="8.875" defaultRowHeight="15.75" outlineLevelCol="5"/>
  <cols>
    <col min="1" max="1" width="8.875" style="9"/>
    <col min="2" max="6" width="19.875" style="9" customWidth="1"/>
    <col min="7" max="16384" width="8.875" style="9"/>
  </cols>
  <sheetData>
    <row r="1" ht="23.25" spans="1:6">
      <c r="A1" s="1"/>
      <c r="B1" s="1"/>
      <c r="C1" s="38" t="s">
        <v>1345</v>
      </c>
      <c r="D1" s="54"/>
      <c r="E1" s="54"/>
      <c r="F1" s="11" t="s">
        <v>1346</v>
      </c>
    </row>
    <row r="2" ht="16.5" spans="1:6">
      <c r="A2" s="2"/>
      <c r="B2" s="2"/>
      <c r="C2" s="2"/>
      <c r="D2" s="40"/>
      <c r="E2" s="43"/>
      <c r="F2" s="13"/>
    </row>
    <row r="3" s="53" customFormat="1" ht="14.25" spans="1:6">
      <c r="A3" s="3" t="e">
        <f>#REF!</f>
        <v>#REF!</v>
      </c>
      <c r="B3" s="3"/>
      <c r="C3" s="16"/>
      <c r="D3" s="55" t="e">
        <f>#REF!</f>
        <v>#REF!</v>
      </c>
      <c r="E3" s="45"/>
      <c r="F3" s="15" t="s">
        <v>2</v>
      </c>
    </row>
    <row r="4" ht="21" customHeight="1" spans="1:6">
      <c r="A4" s="56" t="s">
        <v>53</v>
      </c>
      <c r="B4" s="56" t="s">
        <v>1286</v>
      </c>
      <c r="C4" s="56" t="s">
        <v>321</v>
      </c>
      <c r="D4" s="57" t="s">
        <v>8</v>
      </c>
      <c r="E4" s="57" t="s">
        <v>58</v>
      </c>
      <c r="F4" s="18" t="s">
        <v>169</v>
      </c>
    </row>
    <row r="5" ht="21" customHeight="1" spans="1:6">
      <c r="A5" s="19">
        <f>ROW()-4</f>
        <v>1</v>
      </c>
      <c r="B5" s="58"/>
      <c r="C5" s="25"/>
      <c r="D5" s="59"/>
      <c r="E5" s="59"/>
      <c r="F5" s="60"/>
    </row>
    <row r="6" ht="21" customHeight="1" spans="1:6">
      <c r="A6" s="61"/>
      <c r="B6" s="58"/>
      <c r="C6" s="25"/>
      <c r="D6" s="59"/>
      <c r="E6" s="59"/>
      <c r="F6" s="60"/>
    </row>
    <row r="7" ht="21" customHeight="1" spans="1:6">
      <c r="A7" s="62"/>
      <c r="B7" s="63"/>
      <c r="C7" s="64"/>
      <c r="D7" s="65"/>
      <c r="E7" s="65"/>
      <c r="F7" s="20"/>
    </row>
    <row r="8" ht="21" customHeight="1" spans="1:6">
      <c r="A8" s="61"/>
      <c r="B8" s="20"/>
      <c r="C8" s="35"/>
      <c r="D8" s="66"/>
      <c r="E8" s="66"/>
      <c r="F8" s="20"/>
    </row>
    <row r="9" ht="21" customHeight="1" spans="1:6">
      <c r="A9" s="61"/>
      <c r="B9" s="20"/>
      <c r="C9" s="20"/>
      <c r="D9" s="66"/>
      <c r="E9" s="66"/>
      <c r="F9" s="20"/>
    </row>
    <row r="10" ht="21" customHeight="1" spans="1:6">
      <c r="A10" s="62"/>
      <c r="B10" s="20"/>
      <c r="C10" s="35"/>
      <c r="D10" s="66"/>
      <c r="E10" s="66"/>
      <c r="F10" s="20"/>
    </row>
    <row r="11" ht="21" customHeight="1" spans="1:6">
      <c r="A11" s="61"/>
      <c r="B11" s="20"/>
      <c r="C11" s="20"/>
      <c r="D11" s="66"/>
      <c r="E11" s="66"/>
      <c r="F11" s="20"/>
    </row>
    <row r="12" ht="21" customHeight="1" spans="1:6">
      <c r="A12" s="61"/>
      <c r="B12" s="20"/>
      <c r="C12" s="35"/>
      <c r="D12" s="66"/>
      <c r="E12" s="66"/>
      <c r="F12" s="20"/>
    </row>
    <row r="13" ht="21" customHeight="1" spans="1:6">
      <c r="A13" s="62"/>
      <c r="B13" s="20"/>
      <c r="C13" s="20"/>
      <c r="D13" s="66"/>
      <c r="E13" s="66"/>
      <c r="F13" s="20"/>
    </row>
    <row r="14" ht="21" customHeight="1" spans="1:6">
      <c r="A14" s="61"/>
      <c r="B14" s="20"/>
      <c r="C14" s="35"/>
      <c r="D14" s="66"/>
      <c r="E14" s="66"/>
      <c r="F14" s="20"/>
    </row>
    <row r="15" ht="21" customHeight="1" spans="1:6">
      <c r="A15" s="61"/>
      <c r="B15" s="20"/>
      <c r="C15" s="20"/>
      <c r="D15" s="66"/>
      <c r="E15" s="66"/>
      <c r="F15" s="20"/>
    </row>
    <row r="16" ht="21" customHeight="1" spans="1:6">
      <c r="A16" s="62"/>
      <c r="B16" s="67"/>
      <c r="C16" s="25"/>
      <c r="D16" s="68"/>
      <c r="E16" s="68"/>
      <c r="F16" s="20"/>
    </row>
    <row r="17" ht="21" customHeight="1" spans="1:6">
      <c r="A17" s="62"/>
      <c r="B17" s="67"/>
      <c r="C17" s="25"/>
      <c r="D17" s="68"/>
      <c r="E17" s="68"/>
      <c r="F17" s="20"/>
    </row>
    <row r="18" ht="21" customHeight="1" spans="1:6">
      <c r="A18" s="61"/>
      <c r="B18" s="20"/>
      <c r="C18" s="20"/>
      <c r="D18" s="66"/>
      <c r="E18" s="66"/>
      <c r="F18" s="20"/>
    </row>
    <row r="19" ht="21" customHeight="1" spans="1:6">
      <c r="A19" s="61"/>
      <c r="B19" s="20"/>
      <c r="C19" s="35"/>
      <c r="D19" s="66"/>
      <c r="E19" s="66"/>
      <c r="F19" s="20"/>
    </row>
    <row r="20" ht="21" customHeight="1" spans="1:6">
      <c r="A20" s="62"/>
      <c r="B20" s="20"/>
      <c r="C20" s="25"/>
      <c r="D20" s="49"/>
      <c r="E20" s="49"/>
      <c r="F20" s="20"/>
    </row>
    <row r="21" ht="21" customHeight="1" spans="1:6">
      <c r="A21" s="37"/>
      <c r="B21" s="17" t="s">
        <v>1123</v>
      </c>
      <c r="C21" s="27"/>
      <c r="D21" s="28">
        <f>SUM(D5:D20)</f>
        <v>0</v>
      </c>
      <c r="E21" s="28">
        <f>SUM(E5:E20)</f>
        <v>0</v>
      </c>
      <c r="F21" s="27"/>
    </row>
    <row r="22" ht="14.25" spans="1:6">
      <c r="A22" s="29" t="e">
        <f>#REF!&amp;#REF!</f>
        <v>#REF!</v>
      </c>
      <c r="B22" s="7"/>
      <c r="C22" s="7"/>
      <c r="D22" s="29" t="e">
        <f>#REF!&amp;#REF!</f>
        <v>#REF!</v>
      </c>
      <c r="E22" s="69" t="str">
        <f>现金!G21</f>
        <v>北京卓信大华资产评估有限公司</v>
      </c>
      <c r="F22" s="69"/>
    </row>
    <row r="23" ht="14.25" spans="1:6">
      <c r="A23" s="29" t="e">
        <f>#REF!&amp;#REF!</f>
        <v>#REF!</v>
      </c>
      <c r="B23" s="5"/>
      <c r="C23" s="5"/>
      <c r="D23" s="70"/>
      <c r="E23" s="70"/>
      <c r="F23" s="5"/>
    </row>
    <row r="24" ht="14.25" spans="1:6">
      <c r="A24" s="5"/>
      <c r="B24" s="5"/>
      <c r="C24" s="5"/>
      <c r="D24" s="70"/>
      <c r="E24" s="70"/>
      <c r="F24" s="5"/>
    </row>
    <row r="25" ht="14.25" spans="1:6">
      <c r="A25" s="5"/>
      <c r="B25" s="5"/>
      <c r="C25" s="5"/>
      <c r="D25" s="70"/>
      <c r="E25" s="70"/>
      <c r="F25" s="5"/>
    </row>
    <row r="26" ht="14.25" spans="1:6">
      <c r="A26" s="5"/>
      <c r="B26" s="5"/>
      <c r="C26" s="5"/>
      <c r="D26" s="70"/>
      <c r="E26" s="70"/>
      <c r="F26" s="5"/>
    </row>
    <row r="27" ht="14.25" spans="1:6">
      <c r="A27" s="5"/>
      <c r="B27" s="5"/>
      <c r="C27" s="5"/>
      <c r="D27" s="70"/>
      <c r="E27" s="70"/>
      <c r="F27" s="5"/>
    </row>
    <row r="28" ht="14.25" spans="1:6">
      <c r="A28" s="5"/>
      <c r="B28" s="5"/>
      <c r="C28" s="5"/>
      <c r="D28" s="70"/>
      <c r="E28" s="70"/>
      <c r="F28" s="5"/>
    </row>
    <row r="29" ht="14.25" spans="1:6">
      <c r="A29" s="5"/>
      <c r="B29" s="5"/>
      <c r="C29" s="5"/>
      <c r="D29" s="70"/>
      <c r="E29" s="70"/>
      <c r="F29" s="5"/>
    </row>
    <row r="30" ht="14.25" spans="1:6">
      <c r="A30" s="5"/>
      <c r="B30" s="5"/>
      <c r="C30" s="5"/>
      <c r="D30" s="50"/>
      <c r="E30" s="50"/>
      <c r="F30" s="5"/>
    </row>
    <row r="31" ht="14.25" spans="1:6">
      <c r="A31" s="5"/>
      <c r="B31" s="5"/>
      <c r="C31" s="5"/>
      <c r="D31" s="50"/>
      <c r="E31" s="50"/>
      <c r="F31" s="5"/>
    </row>
    <row r="32" ht="14.25" spans="1:6">
      <c r="A32" s="5"/>
      <c r="B32" s="5"/>
      <c r="C32" s="5"/>
      <c r="D32" s="50"/>
      <c r="E32" s="50"/>
      <c r="F32" s="5"/>
    </row>
    <row r="33" ht="14.25" spans="1:6">
      <c r="A33" s="5"/>
      <c r="B33" s="5"/>
      <c r="C33" s="5"/>
      <c r="D33" s="50"/>
      <c r="E33" s="50"/>
      <c r="F33" s="5"/>
    </row>
    <row r="34" ht="14.25" spans="1:6">
      <c r="A34" s="5"/>
      <c r="B34" s="5"/>
      <c r="C34" s="5"/>
      <c r="D34" s="50"/>
      <c r="E34" s="50"/>
      <c r="F34" s="5"/>
    </row>
    <row r="35" ht="14.25" spans="1:6">
      <c r="A35" s="5"/>
      <c r="B35" s="5"/>
      <c r="C35" s="5"/>
      <c r="D35" s="50"/>
      <c r="E35" s="50"/>
      <c r="F35" s="5"/>
    </row>
    <row r="36" ht="14.25" spans="1:6">
      <c r="A36" s="5"/>
      <c r="B36" s="5"/>
      <c r="C36" s="5"/>
      <c r="D36" s="50"/>
      <c r="E36" s="50"/>
      <c r="F36" s="5"/>
    </row>
    <row r="37" ht="14.25" spans="1:6">
      <c r="A37" s="5"/>
      <c r="B37" s="5"/>
      <c r="C37" s="5"/>
      <c r="D37" s="50"/>
      <c r="E37" s="50"/>
      <c r="F37" s="5"/>
    </row>
    <row r="38" ht="14.25" spans="1:6">
      <c r="A38" s="5"/>
      <c r="B38" s="5"/>
      <c r="C38" s="5"/>
      <c r="D38" s="50"/>
      <c r="E38" s="50"/>
      <c r="F38" s="5"/>
    </row>
    <row r="39" ht="14.25" spans="1:6">
      <c r="A39" s="5"/>
      <c r="B39" s="5"/>
      <c r="C39" s="5"/>
      <c r="D39" s="50"/>
      <c r="E39" s="50"/>
      <c r="F39" s="5"/>
    </row>
    <row r="40" ht="14.25" spans="1:6">
      <c r="A40" s="5"/>
      <c r="B40" s="5"/>
      <c r="C40" s="5"/>
      <c r="D40" s="50"/>
      <c r="E40" s="50"/>
      <c r="F40" s="5"/>
    </row>
    <row r="41" ht="14.25" spans="1:6">
      <c r="A41" s="5"/>
      <c r="B41" s="5"/>
      <c r="C41" s="5"/>
      <c r="D41" s="50"/>
      <c r="E41" s="50"/>
      <c r="F41" s="5"/>
    </row>
    <row r="42" ht="14.25" spans="1:6">
      <c r="A42" s="5"/>
      <c r="B42" s="5"/>
      <c r="C42" s="5"/>
      <c r="D42" s="50"/>
      <c r="E42" s="50"/>
      <c r="F42" s="5"/>
    </row>
    <row r="43" ht="14.25" spans="1:6">
      <c r="A43" s="5"/>
      <c r="B43" s="5"/>
      <c r="C43" s="5"/>
      <c r="D43" s="50"/>
      <c r="E43" s="50"/>
      <c r="F43" s="5"/>
    </row>
    <row r="44" ht="14.25" spans="1:6">
      <c r="A44" s="5"/>
      <c r="B44" s="5"/>
      <c r="C44" s="5"/>
      <c r="D44" s="50"/>
      <c r="E44" s="50"/>
      <c r="F44" s="5"/>
    </row>
    <row r="45" ht="14.25" spans="1:6">
      <c r="A45" s="5"/>
      <c r="B45" s="5"/>
      <c r="C45" s="5"/>
      <c r="D45" s="50"/>
      <c r="E45" s="50"/>
      <c r="F45" s="5"/>
    </row>
    <row r="46" ht="14.25" spans="1:6">
      <c r="A46" s="5"/>
      <c r="B46" s="5"/>
      <c r="C46" s="5"/>
      <c r="D46" s="50"/>
      <c r="E46" s="50"/>
      <c r="F46" s="5"/>
    </row>
    <row r="47" ht="14.25" spans="1:6">
      <c r="A47" s="8"/>
      <c r="B47" s="8"/>
      <c r="C47" s="8"/>
      <c r="D47" s="52"/>
      <c r="E47" s="52"/>
      <c r="F47" s="8"/>
    </row>
    <row r="48" ht="14.25" spans="1:6">
      <c r="A48" s="8"/>
      <c r="B48" s="8"/>
      <c r="C48" s="8"/>
      <c r="D48" s="52"/>
      <c r="E48" s="52"/>
      <c r="F48" s="8"/>
    </row>
    <row r="49" ht="14.25" spans="1:6">
      <c r="A49" s="8"/>
      <c r="B49" s="8"/>
      <c r="C49" s="8"/>
      <c r="D49" s="52"/>
      <c r="E49" s="52"/>
      <c r="F49" s="8"/>
    </row>
    <row r="50" ht="14.25" spans="1:6">
      <c r="A50" s="8"/>
      <c r="B50" s="8"/>
      <c r="C50" s="8"/>
      <c r="D50" s="52"/>
      <c r="E50" s="52"/>
      <c r="F50" s="8"/>
    </row>
    <row r="51" ht="14.25" spans="1:6">
      <c r="A51" s="8"/>
      <c r="B51" s="8"/>
      <c r="C51" s="8"/>
      <c r="D51" s="52"/>
      <c r="E51" s="52"/>
      <c r="F51" s="8"/>
    </row>
    <row r="52" ht="14.25" spans="1:6">
      <c r="A52" s="8"/>
      <c r="B52" s="8"/>
      <c r="C52" s="8"/>
      <c r="D52" s="52"/>
      <c r="E52" s="52"/>
      <c r="F52" s="8"/>
    </row>
    <row r="53" ht="14.25" spans="1:6">
      <c r="A53" s="8"/>
      <c r="B53" s="8"/>
      <c r="C53" s="8"/>
      <c r="D53" s="52"/>
      <c r="E53" s="52"/>
      <c r="F53" s="8"/>
    </row>
    <row r="54" ht="14.25" spans="1:6">
      <c r="A54" s="8"/>
      <c r="B54" s="8"/>
      <c r="C54" s="8"/>
      <c r="D54" s="52"/>
      <c r="E54" s="52"/>
      <c r="F54" s="8"/>
    </row>
    <row r="55" ht="14.25" spans="1:6">
      <c r="A55" s="8"/>
      <c r="B55" s="8"/>
      <c r="C55" s="8"/>
      <c r="D55" s="52"/>
      <c r="E55" s="52"/>
      <c r="F55" s="8"/>
    </row>
    <row r="56" ht="14.25" spans="1:6">
      <c r="A56" s="8"/>
      <c r="B56" s="8"/>
      <c r="C56" s="8"/>
      <c r="D56" s="52"/>
      <c r="E56" s="52"/>
      <c r="F56" s="8"/>
    </row>
    <row r="57" ht="14.25" spans="1:6">
      <c r="A57" s="8"/>
      <c r="B57" s="8"/>
      <c r="C57" s="8"/>
      <c r="D57" s="52"/>
      <c r="E57" s="52"/>
      <c r="F57" s="8"/>
    </row>
    <row r="58" ht="14.25" spans="1:6">
      <c r="A58" s="8"/>
      <c r="B58" s="8"/>
      <c r="C58" s="8"/>
      <c r="D58" s="52"/>
      <c r="E58" s="52"/>
      <c r="F58" s="8"/>
    </row>
    <row r="59" ht="14.25" spans="1:6">
      <c r="A59" s="8"/>
      <c r="B59" s="8"/>
      <c r="C59" s="8"/>
      <c r="D59" s="52"/>
      <c r="E59" s="52"/>
      <c r="F59" s="8"/>
    </row>
    <row r="60" ht="14.25" spans="1:6">
      <c r="A60" s="8"/>
      <c r="B60" s="8"/>
      <c r="C60" s="8"/>
      <c r="D60" s="52"/>
      <c r="E60" s="52"/>
      <c r="F60" s="8"/>
    </row>
    <row r="61" ht="14.25" spans="1:6">
      <c r="A61" s="8"/>
      <c r="B61" s="8"/>
      <c r="C61" s="8"/>
      <c r="D61" s="52"/>
      <c r="E61" s="52"/>
      <c r="F61" s="8"/>
    </row>
    <row r="62" ht="14.25" spans="1:6">
      <c r="A62" s="8"/>
      <c r="B62" s="8"/>
      <c r="C62" s="8"/>
      <c r="D62" s="52"/>
      <c r="E62" s="52"/>
      <c r="F62" s="8"/>
    </row>
    <row r="63" ht="14.25" spans="1:6">
      <c r="A63" s="8"/>
      <c r="B63" s="8"/>
      <c r="C63" s="8"/>
      <c r="D63" s="52"/>
      <c r="E63" s="52"/>
      <c r="F63" s="8"/>
    </row>
    <row r="64" ht="14.25" spans="1:6">
      <c r="A64" s="8"/>
      <c r="B64" s="8"/>
      <c r="C64" s="8"/>
      <c r="D64" s="52"/>
      <c r="E64" s="52"/>
      <c r="F64" s="8"/>
    </row>
    <row r="65" ht="14.25" spans="1:6">
      <c r="A65" s="8"/>
      <c r="B65" s="8"/>
      <c r="C65" s="8"/>
      <c r="D65" s="52"/>
      <c r="E65" s="52"/>
      <c r="F65" s="8"/>
    </row>
    <row r="66" ht="14.25" spans="1:6">
      <c r="A66" s="8"/>
      <c r="B66" s="8"/>
      <c r="C66" s="8"/>
      <c r="D66" s="52"/>
      <c r="E66" s="52"/>
      <c r="F66" s="8"/>
    </row>
    <row r="67" ht="14.25" spans="1:6">
      <c r="A67" s="8"/>
      <c r="B67" s="8"/>
      <c r="C67" s="8"/>
      <c r="D67" s="52"/>
      <c r="E67" s="52"/>
      <c r="F67" s="8"/>
    </row>
    <row r="68" ht="14.25" spans="1:6">
      <c r="A68" s="8"/>
      <c r="B68" s="8"/>
      <c r="C68" s="8"/>
      <c r="D68" s="52"/>
      <c r="E68" s="52"/>
      <c r="F68" s="8"/>
    </row>
    <row r="69" ht="14.25" spans="1:6">
      <c r="A69" s="8"/>
      <c r="B69" s="8"/>
      <c r="C69" s="8"/>
      <c r="D69" s="52"/>
      <c r="E69" s="52"/>
      <c r="F69" s="8"/>
    </row>
    <row r="70" ht="14.25" spans="1:6">
      <c r="A70" s="8"/>
      <c r="B70" s="8"/>
      <c r="C70" s="8"/>
      <c r="D70" s="52"/>
      <c r="E70" s="52"/>
      <c r="F70" s="8"/>
    </row>
    <row r="71" ht="14.25" spans="1:6">
      <c r="A71" s="8"/>
      <c r="B71" s="8"/>
      <c r="C71" s="8"/>
      <c r="D71" s="52"/>
      <c r="E71" s="52"/>
      <c r="F71" s="8"/>
    </row>
    <row r="72" ht="14.25" spans="1:6">
      <c r="A72" s="8"/>
      <c r="B72" s="8"/>
      <c r="C72" s="8"/>
      <c r="D72" s="52"/>
      <c r="E72" s="52"/>
      <c r="F72" s="8"/>
    </row>
    <row r="73" ht="14.25" spans="1:6">
      <c r="A73" s="8"/>
      <c r="B73" s="8"/>
      <c r="C73" s="8"/>
      <c r="D73" s="52"/>
      <c r="E73" s="52"/>
      <c r="F73" s="8"/>
    </row>
    <row r="74" ht="14.25" spans="1:6">
      <c r="A74" s="8"/>
      <c r="B74" s="8"/>
      <c r="C74" s="8"/>
      <c r="D74" s="52"/>
      <c r="E74" s="52"/>
      <c r="F74" s="8"/>
    </row>
    <row r="75" ht="14.25" spans="1:6">
      <c r="A75" s="8"/>
      <c r="B75" s="8"/>
      <c r="C75" s="8"/>
      <c r="D75" s="52"/>
      <c r="E75" s="52"/>
      <c r="F75" s="8"/>
    </row>
    <row r="76" ht="14.25" spans="1:6">
      <c r="A76" s="8"/>
      <c r="B76" s="8"/>
      <c r="C76" s="8"/>
      <c r="D76" s="52"/>
      <c r="E76" s="52"/>
      <c r="F76" s="8"/>
    </row>
    <row r="77" ht="14.25" spans="1:6">
      <c r="A77" s="8"/>
      <c r="B77" s="8"/>
      <c r="C77" s="8"/>
      <c r="D77" s="52"/>
      <c r="E77" s="52"/>
      <c r="F77" s="8"/>
    </row>
    <row r="78" spans="1:5">
      <c r="A78" s="8"/>
      <c r="B78" s="8"/>
      <c r="D78" s="40"/>
      <c r="E78" s="40"/>
    </row>
    <row r="79" spans="1:5">
      <c r="A79" s="8"/>
      <c r="B79" s="8"/>
      <c r="D79" s="40"/>
      <c r="E79" s="40"/>
    </row>
    <row r="80" spans="1:5">
      <c r="A80" s="8"/>
      <c r="B80" s="8"/>
      <c r="D80" s="40"/>
      <c r="E80" s="40"/>
    </row>
    <row r="81" spans="1:5">
      <c r="A81" s="8"/>
      <c r="B81" s="8"/>
      <c r="D81" s="40"/>
      <c r="E81" s="40"/>
    </row>
    <row r="82" spans="1:5">
      <c r="A82" s="8"/>
      <c r="B82" s="8"/>
      <c r="D82" s="40"/>
      <c r="E82" s="40"/>
    </row>
    <row r="83" spans="1:5">
      <c r="A83" s="8"/>
      <c r="B83" s="8"/>
      <c r="D83" s="40"/>
      <c r="E83" s="40"/>
    </row>
    <row r="84" spans="1:5">
      <c r="A84" s="8"/>
      <c r="B84" s="8"/>
      <c r="D84" s="40"/>
      <c r="E84" s="40"/>
    </row>
    <row r="85" spans="1:5">
      <c r="A85" s="8"/>
      <c r="B85" s="8"/>
      <c r="D85" s="40"/>
      <c r="E85" s="40"/>
    </row>
    <row r="86" spans="1:5">
      <c r="A86" s="8"/>
      <c r="B86" s="8"/>
      <c r="D86" s="40"/>
      <c r="E86" s="40"/>
    </row>
    <row r="87" spans="1:5">
      <c r="A87" s="8"/>
      <c r="B87" s="8"/>
      <c r="D87" s="40"/>
      <c r="E87" s="40"/>
    </row>
    <row r="88" spans="1:5">
      <c r="A88" s="8"/>
      <c r="B88" s="8"/>
      <c r="D88" s="40"/>
      <c r="E88" s="40"/>
    </row>
    <row r="89" spans="1:5">
      <c r="A89" s="8"/>
      <c r="B89" s="8"/>
      <c r="D89" s="40"/>
      <c r="E89" s="40"/>
    </row>
    <row r="90" spans="1:5">
      <c r="A90" s="8"/>
      <c r="B90" s="8"/>
      <c r="D90" s="40"/>
      <c r="E90" s="40"/>
    </row>
    <row r="91" spans="1:5">
      <c r="A91" s="8"/>
      <c r="B91" s="8"/>
      <c r="D91" s="40"/>
      <c r="E91" s="40"/>
    </row>
    <row r="92" spans="1:5">
      <c r="A92" s="8"/>
      <c r="B92" s="8"/>
      <c r="D92" s="40"/>
      <c r="E92" s="40"/>
    </row>
    <row r="93" spans="1:5">
      <c r="A93" s="8"/>
      <c r="B93" s="8"/>
      <c r="D93" s="40"/>
      <c r="E93" s="40"/>
    </row>
    <row r="94" spans="1:5">
      <c r="A94" s="8"/>
      <c r="B94" s="8"/>
      <c r="D94" s="40"/>
      <c r="E94" s="40"/>
    </row>
  </sheetData>
  <mergeCells count="1">
    <mergeCell ref="E22:F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6"/>
  <sheetViews>
    <sheetView workbookViewId="0">
      <selection activeCell="D6" sqref="D6"/>
    </sheetView>
  </sheetViews>
  <sheetFormatPr defaultColWidth="8.625" defaultRowHeight="15.75"/>
  <cols>
    <col min="1" max="1" width="9.375" style="9" customWidth="1"/>
    <col min="2" max="2" width="23.625" style="9" customWidth="1"/>
    <col min="3" max="3" width="12.125" style="9" customWidth="1"/>
    <col min="4" max="4" width="17.5" style="9" customWidth="1"/>
    <col min="5" max="5" width="11.125" style="9" customWidth="1"/>
    <col min="6" max="7" width="15.625" style="40" customWidth="1"/>
    <col min="8" max="8" width="15.625" style="9" customWidth="1"/>
    <col min="9" max="9" width="14.375" style="9" customWidth="1"/>
    <col min="10" max="16384" width="8.625" style="9"/>
  </cols>
  <sheetData>
    <row r="1" s="1" customFormat="1" ht="30" customHeight="1" spans="4:20">
      <c r="D1" s="38" t="s">
        <v>1347</v>
      </c>
      <c r="F1" s="41"/>
      <c r="G1" s="42"/>
      <c r="H1" s="11" t="s">
        <v>1348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="2" customFormat="1" ht="15" customHeight="1" spans="6:12">
      <c r="F2" s="43"/>
      <c r="G2" s="43"/>
      <c r="H2" s="13"/>
      <c r="I2" s="8"/>
      <c r="J2" s="31"/>
      <c r="K2" s="31"/>
      <c r="L2" s="31"/>
    </row>
    <row r="3" s="3" customFormat="1" ht="21" customHeight="1" spans="1:9">
      <c r="A3" s="3" t="e">
        <f>#REF!</f>
        <v>#REF!</v>
      </c>
      <c r="E3" s="14" t="e">
        <f>#REF!</f>
        <v>#REF!</v>
      </c>
      <c r="F3" s="44"/>
      <c r="G3" s="45"/>
      <c r="H3" s="15" t="s">
        <v>2</v>
      </c>
      <c r="I3" s="16"/>
    </row>
    <row r="4" s="4" customFormat="1" ht="21" customHeight="1" spans="1:8">
      <c r="A4" s="18" t="s">
        <v>53</v>
      </c>
      <c r="B4" s="18" t="s">
        <v>1349</v>
      </c>
      <c r="C4" s="18" t="s">
        <v>1350</v>
      </c>
      <c r="D4" s="18" t="s">
        <v>1351</v>
      </c>
      <c r="E4" s="18" t="s">
        <v>1352</v>
      </c>
      <c r="F4" s="46" t="s">
        <v>8</v>
      </c>
      <c r="G4" s="46" t="s">
        <v>58</v>
      </c>
      <c r="H4" s="18" t="s">
        <v>169</v>
      </c>
    </row>
    <row r="5" s="5" customFormat="1" ht="21" customHeight="1" spans="1:8">
      <c r="A5" s="19">
        <f>ROW()-4</f>
        <v>1</v>
      </c>
      <c r="B5" s="47"/>
      <c r="C5" s="47"/>
      <c r="D5" s="25"/>
      <c r="E5" s="20"/>
      <c r="F5" s="48"/>
      <c r="G5" s="48"/>
      <c r="H5" s="20"/>
    </row>
    <row r="6" s="5" customFormat="1" ht="21" customHeight="1" spans="1:8">
      <c r="A6" s="19">
        <f>ROW()-4</f>
        <v>2</v>
      </c>
      <c r="B6" s="47"/>
      <c r="C6" s="47"/>
      <c r="D6" s="25"/>
      <c r="E6" s="20"/>
      <c r="F6" s="48"/>
      <c r="G6" s="48"/>
      <c r="H6" s="20"/>
    </row>
    <row r="7" s="5" customFormat="1" ht="21" customHeight="1" spans="1:8">
      <c r="A7" s="19">
        <f>ROW()-4</f>
        <v>3</v>
      </c>
      <c r="B7" s="47"/>
      <c r="C7" s="47"/>
      <c r="D7" s="25"/>
      <c r="E7" s="20"/>
      <c r="F7" s="48"/>
      <c r="G7" s="48"/>
      <c r="H7" s="20"/>
    </row>
    <row r="8" s="5" customFormat="1" ht="21" customHeight="1" spans="1:8">
      <c r="A8" s="23"/>
      <c r="B8" s="47"/>
      <c r="C8" s="47"/>
      <c r="D8" s="25"/>
      <c r="E8" s="20"/>
      <c r="F8" s="48"/>
      <c r="G8" s="48"/>
      <c r="H8" s="20"/>
    </row>
    <row r="9" s="5" customFormat="1" ht="21" customHeight="1" spans="1:8">
      <c r="A9" s="23"/>
      <c r="B9" s="20"/>
      <c r="C9" s="20"/>
      <c r="D9" s="20"/>
      <c r="E9" s="20"/>
      <c r="F9" s="49"/>
      <c r="G9" s="49"/>
      <c r="H9" s="20"/>
    </row>
    <row r="10" s="5" customFormat="1" ht="21" customHeight="1" spans="1:8">
      <c r="A10" s="23"/>
      <c r="B10" s="20"/>
      <c r="C10" s="20"/>
      <c r="D10" s="20"/>
      <c r="E10" s="20"/>
      <c r="F10" s="49"/>
      <c r="G10" s="49"/>
      <c r="H10" s="20"/>
    </row>
    <row r="11" s="5" customFormat="1" ht="21" customHeight="1" spans="1:8">
      <c r="A11" s="23"/>
      <c r="B11" s="20"/>
      <c r="C11" s="20"/>
      <c r="D11" s="20"/>
      <c r="E11" s="20"/>
      <c r="F11" s="49"/>
      <c r="G11" s="49"/>
      <c r="H11" s="20"/>
    </row>
    <row r="12" s="5" customFormat="1" ht="21" customHeight="1" spans="1:8">
      <c r="A12" s="23"/>
      <c r="B12" s="20"/>
      <c r="C12" s="20"/>
      <c r="D12" s="20"/>
      <c r="E12" s="20"/>
      <c r="F12" s="49"/>
      <c r="G12" s="49"/>
      <c r="H12" s="20"/>
    </row>
    <row r="13" s="5" customFormat="1" ht="21" customHeight="1" spans="1:8">
      <c r="A13" s="23"/>
      <c r="B13" s="20"/>
      <c r="C13" s="20"/>
      <c r="D13" s="20"/>
      <c r="E13" s="20"/>
      <c r="F13" s="49"/>
      <c r="G13" s="49"/>
      <c r="H13" s="20"/>
    </row>
    <row r="14" s="5" customFormat="1" ht="21" customHeight="1" spans="1:8">
      <c r="A14" s="23"/>
      <c r="B14" s="20"/>
      <c r="C14" s="20"/>
      <c r="D14" s="20"/>
      <c r="E14" s="20"/>
      <c r="F14" s="49"/>
      <c r="G14" s="49"/>
      <c r="H14" s="20"/>
    </row>
    <row r="15" s="5" customFormat="1" ht="21" customHeight="1" spans="1:8">
      <c r="A15" s="23"/>
      <c r="B15" s="20"/>
      <c r="C15" s="20"/>
      <c r="D15" s="20"/>
      <c r="E15" s="20"/>
      <c r="F15" s="49"/>
      <c r="G15" s="49"/>
      <c r="H15" s="20"/>
    </row>
    <row r="16" s="5" customFormat="1" ht="21" customHeight="1" spans="1:8">
      <c r="A16" s="23"/>
      <c r="B16" s="20"/>
      <c r="C16" s="20"/>
      <c r="D16" s="20"/>
      <c r="E16" s="20"/>
      <c r="F16" s="49"/>
      <c r="G16" s="49"/>
      <c r="H16" s="20"/>
    </row>
    <row r="17" s="5" customFormat="1" ht="21" customHeight="1" spans="1:8">
      <c r="A17" s="23"/>
      <c r="B17" s="20"/>
      <c r="C17" s="20"/>
      <c r="D17" s="20"/>
      <c r="E17" s="20"/>
      <c r="F17" s="49"/>
      <c r="G17" s="49"/>
      <c r="H17" s="20"/>
    </row>
    <row r="18" s="5" customFormat="1" ht="21" customHeight="1" spans="1:8">
      <c r="A18" s="23"/>
      <c r="B18" s="20"/>
      <c r="C18" s="20"/>
      <c r="D18" s="20"/>
      <c r="E18" s="20"/>
      <c r="F18" s="49"/>
      <c r="G18" s="49"/>
      <c r="H18" s="20"/>
    </row>
    <row r="19" s="5" customFormat="1" ht="21" customHeight="1" spans="1:8">
      <c r="A19" s="23"/>
      <c r="B19" s="20"/>
      <c r="C19" s="20"/>
      <c r="D19" s="20"/>
      <c r="E19" s="20"/>
      <c r="F19" s="49"/>
      <c r="G19" s="49"/>
      <c r="H19" s="20"/>
    </row>
    <row r="20" s="5" customFormat="1" ht="21" customHeight="1" spans="1:8">
      <c r="A20" s="23"/>
      <c r="B20" s="20"/>
      <c r="C20" s="20"/>
      <c r="D20" s="20"/>
      <c r="E20" s="20"/>
      <c r="F20" s="49"/>
      <c r="G20" s="49"/>
      <c r="H20" s="20"/>
    </row>
    <row r="21" s="5" customFormat="1" ht="21" customHeight="1" spans="1:8">
      <c r="A21" s="23"/>
      <c r="B21" s="17" t="s">
        <v>12</v>
      </c>
      <c r="C21" s="17"/>
      <c r="D21" s="20"/>
      <c r="E21" s="20"/>
      <c r="F21" s="28">
        <f>SUM(F5:F20)</f>
        <v>0</v>
      </c>
      <c r="G21" s="28">
        <f>SUM(G5:G20)</f>
        <v>0</v>
      </c>
      <c r="H21" s="20"/>
    </row>
    <row r="22" s="7" customFormat="1" ht="14.25" customHeight="1" spans="1:8">
      <c r="A22" s="29" t="e">
        <f>#REF!&amp;#REF!</f>
        <v>#REF!</v>
      </c>
      <c r="D22" s="29" t="e">
        <f>#REF!&amp;#REF!</f>
        <v>#REF!</v>
      </c>
      <c r="F22" s="50"/>
      <c r="G22" s="51" t="str">
        <f>现金!G21</f>
        <v>北京卓信大华资产评估有限公司</v>
      </c>
      <c r="H22" s="51"/>
    </row>
    <row r="23" s="5" customFormat="1" ht="12.75" spans="1:7">
      <c r="A23" s="29" t="e">
        <f>#REF!&amp;#REF!</f>
        <v>#REF!</v>
      </c>
      <c r="F23" s="50"/>
      <c r="G23" s="50"/>
    </row>
    <row r="24" s="5" customFormat="1" ht="12.75" spans="6:7">
      <c r="F24" s="50"/>
      <c r="G24" s="50"/>
    </row>
    <row r="25" s="5" customFormat="1" ht="12.75" spans="6:7">
      <c r="F25" s="50"/>
      <c r="G25" s="50"/>
    </row>
    <row r="26" s="5" customFormat="1" ht="12.75" spans="6:7">
      <c r="F26" s="50"/>
      <c r="G26" s="50"/>
    </row>
    <row r="27" s="5" customFormat="1" ht="12.75" spans="6:7">
      <c r="F27" s="50"/>
      <c r="G27" s="50"/>
    </row>
    <row r="28" s="5" customFormat="1" ht="12.75" spans="6:7">
      <c r="F28" s="50"/>
      <c r="G28" s="50"/>
    </row>
    <row r="29" s="5" customFormat="1" ht="12.75" spans="6:7">
      <c r="F29" s="50"/>
      <c r="G29" s="50"/>
    </row>
    <row r="30" s="5" customFormat="1" ht="12.75" spans="6:7">
      <c r="F30" s="50"/>
      <c r="G30" s="50"/>
    </row>
    <row r="31" s="5" customFormat="1" ht="12.75" spans="6:7">
      <c r="F31" s="50"/>
      <c r="G31" s="50"/>
    </row>
    <row r="32" s="5" customFormat="1" ht="12.75" spans="6:7">
      <c r="F32" s="50"/>
      <c r="G32" s="50"/>
    </row>
    <row r="33" s="5" customFormat="1" ht="12.75" spans="6:7">
      <c r="F33" s="50"/>
      <c r="G33" s="50"/>
    </row>
    <row r="34" s="5" customFormat="1" ht="12.75" spans="6:7">
      <c r="F34" s="50"/>
      <c r="G34" s="50"/>
    </row>
    <row r="35" s="5" customFormat="1" ht="12.75" spans="6:7">
      <c r="F35" s="50"/>
      <c r="G35" s="50"/>
    </row>
    <row r="36" s="5" customFormat="1" ht="12.75" spans="6:7">
      <c r="F36" s="50"/>
      <c r="G36" s="50"/>
    </row>
    <row r="37" s="5" customFormat="1" ht="12.75" spans="6:7">
      <c r="F37" s="50"/>
      <c r="G37" s="50"/>
    </row>
    <row r="38" s="5" customFormat="1" ht="12.75" spans="6:7">
      <c r="F38" s="50"/>
      <c r="G38" s="50"/>
    </row>
    <row r="39" s="5" customFormat="1" ht="12.75" spans="6:7">
      <c r="F39" s="50"/>
      <c r="G39" s="50"/>
    </row>
    <row r="40" s="5" customFormat="1" ht="12.75" spans="6:7">
      <c r="F40" s="50"/>
      <c r="G40" s="50"/>
    </row>
    <row r="41" s="5" customFormat="1" ht="12.75" spans="6:7">
      <c r="F41" s="50"/>
      <c r="G41" s="50"/>
    </row>
    <row r="42" s="5" customFormat="1" ht="12.75" spans="6:7">
      <c r="F42" s="50"/>
      <c r="G42" s="50"/>
    </row>
    <row r="43" s="5" customFormat="1" ht="12.75" spans="6:7">
      <c r="F43" s="50"/>
      <c r="G43" s="50"/>
    </row>
    <row r="44" s="5" customFormat="1" ht="12.75" spans="6:7">
      <c r="F44" s="50"/>
      <c r="G44" s="50"/>
    </row>
    <row r="45" s="5" customFormat="1" ht="12.75" spans="6:7">
      <c r="F45" s="50"/>
      <c r="G45" s="50"/>
    </row>
    <row r="46" s="5" customFormat="1" ht="12.75" spans="6:7">
      <c r="F46" s="50"/>
      <c r="G46" s="50"/>
    </row>
    <row r="47" s="8" customFormat="1" ht="12.75" spans="6:7">
      <c r="F47" s="52"/>
      <c r="G47" s="52"/>
    </row>
    <row r="48" s="8" customFormat="1" ht="12.75" spans="6:7">
      <c r="F48" s="52"/>
      <c r="G48" s="52"/>
    </row>
    <row r="49" s="8" customFormat="1" ht="12.75" spans="6:7">
      <c r="F49" s="52"/>
      <c r="G49" s="52"/>
    </row>
    <row r="50" s="8" customFormat="1" ht="12.75" spans="6:7">
      <c r="F50" s="52"/>
      <c r="G50" s="52"/>
    </row>
    <row r="51" s="8" customFormat="1" ht="12.75" spans="6:7">
      <c r="F51" s="52"/>
      <c r="G51" s="52"/>
    </row>
    <row r="52" s="8" customFormat="1" ht="12.75" spans="6:7">
      <c r="F52" s="52"/>
      <c r="G52" s="52"/>
    </row>
    <row r="53" s="8" customFormat="1" ht="12.75" spans="6:7">
      <c r="F53" s="52"/>
      <c r="G53" s="52"/>
    </row>
    <row r="54" s="8" customFormat="1" ht="12.75" spans="6:7">
      <c r="F54" s="52"/>
      <c r="G54" s="52"/>
    </row>
    <row r="55" s="8" customFormat="1" ht="12.75" spans="6:7">
      <c r="F55" s="52"/>
      <c r="G55" s="52"/>
    </row>
    <row r="56" s="8" customFormat="1" ht="12.75" spans="6:7">
      <c r="F56" s="52"/>
      <c r="G56" s="52"/>
    </row>
    <row r="57" s="8" customFormat="1" ht="12.75" spans="6:7">
      <c r="F57" s="52"/>
      <c r="G57" s="52"/>
    </row>
    <row r="58" s="8" customFormat="1" ht="12.75" spans="6:7">
      <c r="F58" s="52"/>
      <c r="G58" s="52"/>
    </row>
    <row r="59" s="8" customFormat="1" ht="12.75" spans="6:7">
      <c r="F59" s="52"/>
      <c r="G59" s="52"/>
    </row>
    <row r="60" s="8" customFormat="1" ht="12.75" spans="6:7">
      <c r="F60" s="52"/>
      <c r="G60" s="52"/>
    </row>
    <row r="61" s="8" customFormat="1" ht="12.75" spans="6:7">
      <c r="F61" s="52"/>
      <c r="G61" s="52"/>
    </row>
    <row r="62" s="8" customFormat="1" ht="12.75" spans="6:7">
      <c r="F62" s="52"/>
      <c r="G62" s="52"/>
    </row>
    <row r="63" s="8" customFormat="1" ht="12.75" spans="6:7">
      <c r="F63" s="52"/>
      <c r="G63" s="52"/>
    </row>
    <row r="64" s="8" customFormat="1" ht="12.75" spans="6:7">
      <c r="F64" s="52"/>
      <c r="G64" s="52"/>
    </row>
    <row r="65" s="8" customFormat="1" ht="12.75" spans="6:7">
      <c r="F65" s="52"/>
      <c r="G65" s="52"/>
    </row>
    <row r="66" s="8" customFormat="1" ht="12.75" spans="6:7">
      <c r="F66" s="52"/>
      <c r="G66" s="52"/>
    </row>
    <row r="67" s="8" customFormat="1" ht="12.75" spans="6:7">
      <c r="F67" s="52"/>
      <c r="G67" s="52"/>
    </row>
    <row r="68" s="8" customFormat="1" ht="12.75" spans="6:7">
      <c r="F68" s="52"/>
      <c r="G68" s="52"/>
    </row>
    <row r="69" s="8" customFormat="1" ht="12.75" spans="6:7">
      <c r="F69" s="52"/>
      <c r="G69" s="52"/>
    </row>
    <row r="70" s="8" customFormat="1" ht="12.75" spans="6:7">
      <c r="F70" s="52"/>
      <c r="G70" s="52"/>
    </row>
    <row r="71" s="8" customFormat="1" ht="12.75" spans="6:7">
      <c r="F71" s="52"/>
      <c r="G71" s="52"/>
    </row>
    <row r="72" s="8" customFormat="1" ht="12.75" spans="6:7">
      <c r="F72" s="52"/>
      <c r="G72" s="52"/>
    </row>
    <row r="73" s="8" customFormat="1" ht="12.75" spans="6:7">
      <c r="F73" s="52"/>
      <c r="G73" s="52"/>
    </row>
    <row r="74" s="8" customFormat="1" ht="12.75" spans="6:7">
      <c r="F74" s="52"/>
      <c r="G74" s="52"/>
    </row>
    <row r="75" s="8" customFormat="1" ht="12.75" spans="6:7">
      <c r="F75" s="52"/>
      <c r="G75" s="52"/>
    </row>
    <row r="76" s="8" customFormat="1" ht="12.75" spans="6:7">
      <c r="F76" s="52"/>
      <c r="G76" s="52"/>
    </row>
    <row r="77" s="8" customFormat="1" ht="12.75" spans="6:7">
      <c r="F77" s="52"/>
      <c r="G77" s="52"/>
    </row>
    <row r="78" ht="14.25" spans="1:3">
      <c r="A78" s="8"/>
      <c r="B78" s="8"/>
      <c r="C78" s="8"/>
    </row>
    <row r="79" ht="14.25" spans="1:3">
      <c r="A79" s="8"/>
      <c r="B79" s="8"/>
      <c r="C79" s="8"/>
    </row>
    <row r="80" ht="14.25" spans="1:3">
      <c r="A80" s="8"/>
      <c r="B80" s="8"/>
      <c r="C80" s="8"/>
    </row>
    <row r="81" ht="14.25" spans="1:3">
      <c r="A81" s="8"/>
      <c r="B81" s="8"/>
      <c r="C81" s="8"/>
    </row>
    <row r="82" ht="14.25" spans="1:3">
      <c r="A82" s="8"/>
      <c r="B82" s="8"/>
      <c r="C82" s="8"/>
    </row>
    <row r="83" ht="14.25" spans="1:3">
      <c r="A83" s="8"/>
      <c r="B83" s="8"/>
      <c r="C83" s="8"/>
    </row>
    <row r="84" ht="14.25" spans="1:3">
      <c r="A84" s="8"/>
      <c r="B84" s="8"/>
      <c r="C84" s="8"/>
    </row>
    <row r="85" ht="14.25" spans="1:3">
      <c r="A85" s="8"/>
      <c r="B85" s="8"/>
      <c r="C85" s="8"/>
    </row>
    <row r="86" ht="14.25" spans="1:3">
      <c r="A86" s="8"/>
      <c r="B86" s="8"/>
      <c r="C86" s="8"/>
    </row>
    <row r="87" ht="14.25" spans="1:3">
      <c r="A87" s="8"/>
      <c r="B87" s="8"/>
      <c r="C87" s="8"/>
    </row>
    <row r="88" ht="14.25" spans="1:3">
      <c r="A88" s="8"/>
      <c r="B88" s="8"/>
      <c r="C88" s="8"/>
    </row>
    <row r="89" ht="14.25" spans="1:3">
      <c r="A89" s="8"/>
      <c r="B89" s="8"/>
      <c r="C89" s="8"/>
    </row>
    <row r="90" ht="14.25" spans="1:3">
      <c r="A90" s="8"/>
      <c r="B90" s="8"/>
      <c r="C90" s="8"/>
    </row>
    <row r="91" ht="14.25" spans="1:3">
      <c r="A91" s="8"/>
      <c r="B91" s="8"/>
      <c r="C91" s="8"/>
    </row>
    <row r="92" ht="14.25" spans="1:3">
      <c r="A92" s="8"/>
      <c r="B92" s="8"/>
      <c r="C92" s="8"/>
    </row>
    <row r="93" ht="14.25" spans="1:3">
      <c r="A93" s="8"/>
      <c r="B93" s="8"/>
      <c r="C93" s="8"/>
    </row>
    <row r="94" ht="14.25" spans="1:3">
      <c r="A94" s="8"/>
      <c r="B94" s="8"/>
      <c r="C94" s="8"/>
    </row>
    <row r="95" ht="14.25" spans="1:3">
      <c r="A95" s="8"/>
      <c r="B95" s="8"/>
      <c r="C95" s="8"/>
    </row>
    <row r="96" ht="14.25" spans="1:3">
      <c r="A96" s="8"/>
      <c r="B96" s="8"/>
      <c r="C96" s="8"/>
    </row>
    <row r="97" ht="14.25" spans="1:3">
      <c r="A97" s="8"/>
      <c r="B97" s="8"/>
      <c r="C97" s="8"/>
    </row>
    <row r="98" ht="14.25" spans="1:3">
      <c r="A98" s="8"/>
      <c r="B98" s="8"/>
      <c r="C98" s="8"/>
    </row>
    <row r="99" ht="14.25" spans="1:3">
      <c r="A99" s="8"/>
      <c r="B99" s="8"/>
      <c r="C99" s="8"/>
    </row>
    <row r="100" ht="14.25" spans="1:3">
      <c r="A100" s="8"/>
      <c r="B100" s="8"/>
      <c r="C100" s="8"/>
    </row>
    <row r="101" ht="14.25" spans="1:3">
      <c r="A101" s="8"/>
      <c r="B101" s="8"/>
      <c r="C101" s="8"/>
    </row>
    <row r="102" ht="14.25" spans="1:3">
      <c r="A102" s="8"/>
      <c r="B102" s="8"/>
      <c r="C102" s="8"/>
    </row>
    <row r="103" ht="14.25" spans="1:3">
      <c r="A103" s="8"/>
      <c r="B103" s="8"/>
      <c r="C103" s="8"/>
    </row>
    <row r="104" ht="14.25" spans="1:3">
      <c r="A104" s="8"/>
      <c r="B104" s="8"/>
      <c r="C104" s="8"/>
    </row>
    <row r="105" ht="14.25" spans="1:3">
      <c r="A105" s="8"/>
      <c r="B105" s="8"/>
      <c r="C105" s="8"/>
    </row>
    <row r="106" ht="14.25" spans="1:3">
      <c r="A106" s="8"/>
      <c r="B106" s="8"/>
      <c r="C106" s="8"/>
    </row>
    <row r="107" ht="14.25" spans="1:3">
      <c r="A107" s="8"/>
      <c r="B107" s="8"/>
      <c r="C107" s="8"/>
    </row>
    <row r="108" ht="14.25" spans="1:3">
      <c r="A108" s="8"/>
      <c r="B108" s="8"/>
      <c r="C108" s="8"/>
    </row>
    <row r="109" ht="14.25" spans="1:3">
      <c r="A109" s="8"/>
      <c r="B109" s="8"/>
      <c r="C109" s="8"/>
    </row>
    <row r="110" ht="14.25" spans="1:3">
      <c r="A110" s="8"/>
      <c r="B110" s="8"/>
      <c r="C110" s="8"/>
    </row>
    <row r="111" ht="14.25" spans="1:3">
      <c r="A111" s="8"/>
      <c r="B111" s="8"/>
      <c r="C111" s="8"/>
    </row>
    <row r="112" ht="14.25" spans="1:3">
      <c r="A112" s="8"/>
      <c r="B112" s="8"/>
      <c r="C112" s="8"/>
    </row>
    <row r="113" ht="14.25" spans="1:3">
      <c r="A113" s="8"/>
      <c r="B113" s="8"/>
      <c r="C113" s="8"/>
    </row>
    <row r="114" ht="14.25" spans="1:3">
      <c r="A114" s="8"/>
      <c r="B114" s="8"/>
      <c r="C114" s="8"/>
    </row>
    <row r="115" ht="14.25" spans="1:3">
      <c r="A115" s="8"/>
      <c r="B115" s="8"/>
      <c r="C115" s="8"/>
    </row>
    <row r="116" ht="14.25" spans="1:3">
      <c r="A116" s="8"/>
      <c r="B116" s="8"/>
      <c r="C116" s="8"/>
    </row>
    <row r="117" ht="14.25" spans="1:3">
      <c r="A117" s="8"/>
      <c r="B117" s="8"/>
      <c r="C117" s="8"/>
    </row>
    <row r="118" ht="14.25" spans="1:3">
      <c r="A118" s="8"/>
      <c r="B118" s="8"/>
      <c r="C118" s="8"/>
    </row>
    <row r="119" ht="14.25" spans="1:3">
      <c r="A119" s="8"/>
      <c r="B119" s="8"/>
      <c r="C119" s="8"/>
    </row>
    <row r="120" ht="14.25" spans="1:3">
      <c r="A120" s="8"/>
      <c r="B120" s="8"/>
      <c r="C120" s="8"/>
    </row>
    <row r="121" ht="14.25" spans="1:3">
      <c r="A121" s="8"/>
      <c r="B121" s="8"/>
      <c r="C121" s="8"/>
    </row>
    <row r="122" ht="14.25" spans="1:3">
      <c r="A122" s="8"/>
      <c r="B122" s="8"/>
      <c r="C122" s="8"/>
    </row>
    <row r="123" ht="14.25" spans="1:3">
      <c r="A123" s="8"/>
      <c r="B123" s="8"/>
      <c r="C123" s="8"/>
    </row>
    <row r="124" ht="14.25" spans="1:3">
      <c r="A124" s="8"/>
      <c r="B124" s="8"/>
      <c r="C124" s="8"/>
    </row>
    <row r="125" ht="14.25" spans="1:3">
      <c r="A125" s="8"/>
      <c r="B125" s="8"/>
      <c r="C125" s="8"/>
    </row>
    <row r="126" ht="14.25" spans="1:3">
      <c r="A126" s="8"/>
      <c r="B126" s="8"/>
      <c r="C126" s="8"/>
    </row>
    <row r="127" ht="14.25" spans="1:3">
      <c r="A127" s="8"/>
      <c r="B127" s="8"/>
      <c r="C127" s="8"/>
    </row>
    <row r="128" ht="14.25" spans="1:3">
      <c r="A128" s="8"/>
      <c r="B128" s="8"/>
      <c r="C128" s="8"/>
    </row>
    <row r="129" ht="14.25" spans="1:3">
      <c r="A129" s="8"/>
      <c r="B129" s="8"/>
      <c r="C129" s="8"/>
    </row>
    <row r="130" ht="14.25" spans="1:3">
      <c r="A130" s="8"/>
      <c r="B130" s="8"/>
      <c r="C130" s="8"/>
    </row>
    <row r="131" ht="14.25" spans="1:3">
      <c r="A131" s="8"/>
      <c r="B131" s="8"/>
      <c r="C131" s="8"/>
    </row>
    <row r="132" ht="14.25" spans="1:3">
      <c r="A132" s="8"/>
      <c r="B132" s="8"/>
      <c r="C132" s="8"/>
    </row>
    <row r="133" ht="14.25" spans="1:3">
      <c r="A133" s="8"/>
      <c r="B133" s="8"/>
      <c r="C133" s="8"/>
    </row>
    <row r="134" ht="14.25" spans="1:3">
      <c r="A134" s="8"/>
      <c r="B134" s="8"/>
      <c r="C134" s="8"/>
    </row>
    <row r="135" ht="14.25" spans="1:3">
      <c r="A135" s="8"/>
      <c r="B135" s="8"/>
      <c r="C135" s="8"/>
    </row>
    <row r="136" ht="14.25" spans="1:3">
      <c r="A136" s="8"/>
      <c r="B136" s="8"/>
      <c r="C136" s="8"/>
    </row>
    <row r="137" ht="14.25" spans="1:3">
      <c r="A137" s="8"/>
      <c r="B137" s="8"/>
      <c r="C137" s="8"/>
    </row>
    <row r="138" ht="14.25" spans="1:3">
      <c r="A138" s="8"/>
      <c r="B138" s="8"/>
      <c r="C138" s="8"/>
    </row>
    <row r="139" ht="14.25" spans="1:3">
      <c r="A139" s="8"/>
      <c r="B139" s="8"/>
      <c r="C139" s="8"/>
    </row>
    <row r="140" ht="14.25" spans="1:3">
      <c r="A140" s="8"/>
      <c r="B140" s="8"/>
      <c r="C140" s="8"/>
    </row>
    <row r="141" ht="14.25" spans="1:3">
      <c r="A141" s="8"/>
      <c r="B141" s="8"/>
      <c r="C141" s="8"/>
    </row>
    <row r="142" ht="14.25" spans="1:3">
      <c r="A142" s="8"/>
      <c r="B142" s="8"/>
      <c r="C142" s="8"/>
    </row>
    <row r="143" ht="14.25" spans="1:3">
      <c r="A143" s="8"/>
      <c r="B143" s="8"/>
      <c r="C143" s="8"/>
    </row>
    <row r="144" ht="14.25" spans="1:3">
      <c r="A144" s="8"/>
      <c r="B144" s="8"/>
      <c r="C144" s="8"/>
    </row>
    <row r="145" ht="14.25" spans="1:3">
      <c r="A145" s="8"/>
      <c r="B145" s="8"/>
      <c r="C145" s="8"/>
    </row>
    <row r="146" ht="14.25" spans="1:3">
      <c r="A146" s="8"/>
      <c r="B146" s="8"/>
      <c r="C146" s="8"/>
    </row>
  </sheetData>
  <mergeCells count="1">
    <mergeCell ref="G22:H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6"/>
  <sheetViews>
    <sheetView workbookViewId="0">
      <selection activeCell="D6" sqref="D6"/>
    </sheetView>
  </sheetViews>
  <sheetFormatPr defaultColWidth="8.625" defaultRowHeight="15.75"/>
  <cols>
    <col min="1" max="1" width="7" style="9" customWidth="1"/>
    <col min="2" max="2" width="21.875" style="9" customWidth="1"/>
    <col min="3" max="3" width="17.375" style="9" customWidth="1"/>
    <col min="4" max="4" width="18.875" style="9" customWidth="1"/>
    <col min="5" max="5" width="18" style="9" customWidth="1"/>
    <col min="6" max="6" width="17.875" style="9" customWidth="1"/>
    <col min="7" max="7" width="11.625" style="9" customWidth="1"/>
    <col min="8" max="8" width="12.875" style="9" customWidth="1"/>
    <col min="9" max="9" width="14.5" style="9" customWidth="1"/>
    <col min="10" max="16384" width="8.625" style="9"/>
  </cols>
  <sheetData>
    <row r="1" s="1" customFormat="1" ht="30" customHeight="1" spans="3:21">
      <c r="C1" s="38" t="s">
        <v>1353</v>
      </c>
      <c r="F1" s="12"/>
      <c r="G1" s="12"/>
      <c r="H1" s="11" t="s">
        <v>1354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="2" customFormat="1" ht="15" customHeight="1" spans="8:13">
      <c r="H2" s="13"/>
      <c r="I2" s="9"/>
      <c r="J2" s="31"/>
      <c r="K2" s="31"/>
      <c r="L2" s="31"/>
      <c r="M2" s="31"/>
    </row>
    <row r="3" s="3" customFormat="1" ht="21" customHeight="1" spans="1:9">
      <c r="A3" s="3" t="e">
        <f>#REF!</f>
        <v>#REF!</v>
      </c>
      <c r="D3" s="39" t="e">
        <f>#REF!</f>
        <v>#REF!</v>
      </c>
      <c r="E3" s="39"/>
      <c r="H3" s="15" t="s">
        <v>2</v>
      </c>
      <c r="I3" s="16"/>
    </row>
    <row r="4" s="4" customFormat="1" ht="21" customHeight="1" spans="1:8">
      <c r="A4" s="17" t="s">
        <v>3</v>
      </c>
      <c r="B4" s="17" t="s">
        <v>110</v>
      </c>
      <c r="C4" s="17" t="s">
        <v>119</v>
      </c>
      <c r="D4" s="17" t="s">
        <v>331</v>
      </c>
      <c r="E4" s="18" t="s">
        <v>8</v>
      </c>
      <c r="F4" s="17" t="s">
        <v>9</v>
      </c>
      <c r="G4" s="17" t="s">
        <v>1355</v>
      </c>
      <c r="H4" s="17" t="s">
        <v>19</v>
      </c>
    </row>
    <row r="5" s="5" customFormat="1" ht="21" customHeight="1" spans="1:8">
      <c r="A5" s="19">
        <f>ROW()-4</f>
        <v>1</v>
      </c>
      <c r="B5" s="20"/>
      <c r="C5" s="21"/>
      <c r="D5" s="20"/>
      <c r="E5" s="22"/>
      <c r="F5" s="22"/>
      <c r="G5" s="22"/>
      <c r="H5" s="20"/>
    </row>
    <row r="6" s="5" customFormat="1" ht="21" customHeight="1" spans="1:8">
      <c r="A6" s="23"/>
      <c r="B6" s="20"/>
      <c r="C6" s="24"/>
      <c r="D6" s="20"/>
      <c r="E6" s="22"/>
      <c r="F6" s="22"/>
      <c r="G6" s="22"/>
      <c r="H6" s="20"/>
    </row>
    <row r="7" s="5" customFormat="1" ht="21" customHeight="1" spans="1:8">
      <c r="A7" s="23"/>
      <c r="B7" s="20"/>
      <c r="C7" s="25"/>
      <c r="D7" s="20"/>
      <c r="E7" s="22"/>
      <c r="F7" s="22"/>
      <c r="G7" s="22"/>
      <c r="H7" s="20"/>
    </row>
    <row r="8" s="5" customFormat="1" ht="21" customHeight="1" spans="1:8">
      <c r="A8" s="23"/>
      <c r="B8" s="20"/>
      <c r="C8" s="25"/>
      <c r="D8" s="20"/>
      <c r="E8" s="22"/>
      <c r="F8" s="22"/>
      <c r="G8" s="22"/>
      <c r="H8" s="20"/>
    </row>
    <row r="9" s="5" customFormat="1" ht="21" customHeight="1" spans="1:8">
      <c r="A9" s="23"/>
      <c r="B9" s="20"/>
      <c r="C9" s="25"/>
      <c r="D9" s="20"/>
      <c r="E9" s="22"/>
      <c r="F9" s="22"/>
      <c r="G9" s="22"/>
      <c r="H9" s="20"/>
    </row>
    <row r="10" s="5" customFormat="1" ht="21" customHeight="1" spans="1:8">
      <c r="A10" s="23"/>
      <c r="B10" s="20"/>
      <c r="C10" s="25"/>
      <c r="D10" s="20"/>
      <c r="E10" s="22"/>
      <c r="F10" s="22"/>
      <c r="G10" s="22"/>
      <c r="H10" s="20"/>
    </row>
    <row r="11" s="5" customFormat="1" ht="21" customHeight="1" spans="1:8">
      <c r="A11" s="23"/>
      <c r="B11" s="20"/>
      <c r="C11" s="25"/>
      <c r="D11" s="20"/>
      <c r="E11" s="22"/>
      <c r="F11" s="22"/>
      <c r="G11" s="22"/>
      <c r="H11" s="20"/>
    </row>
    <row r="12" s="5" customFormat="1" ht="21" customHeight="1" spans="1:8">
      <c r="A12" s="23"/>
      <c r="B12" s="20"/>
      <c r="C12" s="25"/>
      <c r="D12" s="20"/>
      <c r="E12" s="22"/>
      <c r="F12" s="22"/>
      <c r="G12" s="22"/>
      <c r="H12" s="20"/>
    </row>
    <row r="13" s="5" customFormat="1" ht="21" customHeight="1" spans="1:8">
      <c r="A13" s="23"/>
      <c r="B13" s="20"/>
      <c r="C13" s="25"/>
      <c r="D13" s="20"/>
      <c r="E13" s="22"/>
      <c r="F13" s="22"/>
      <c r="G13" s="22"/>
      <c r="H13" s="20"/>
    </row>
    <row r="14" s="5" customFormat="1" ht="21" customHeight="1" spans="1:8">
      <c r="A14" s="23"/>
      <c r="B14" s="20"/>
      <c r="C14" s="25"/>
      <c r="D14" s="20"/>
      <c r="E14" s="22"/>
      <c r="F14" s="22"/>
      <c r="G14" s="22"/>
      <c r="H14" s="20"/>
    </row>
    <row r="15" s="5" customFormat="1" ht="21" customHeight="1" spans="1:8">
      <c r="A15" s="23"/>
      <c r="B15" s="20"/>
      <c r="C15" s="25"/>
      <c r="D15" s="20"/>
      <c r="E15" s="22"/>
      <c r="F15" s="22"/>
      <c r="G15" s="22"/>
      <c r="H15" s="20"/>
    </row>
    <row r="16" s="5" customFormat="1" ht="21" customHeight="1" spans="1:8">
      <c r="A16" s="23"/>
      <c r="B16" s="20"/>
      <c r="C16" s="25"/>
      <c r="D16" s="20"/>
      <c r="E16" s="22"/>
      <c r="F16" s="22"/>
      <c r="G16" s="22"/>
      <c r="H16" s="20"/>
    </row>
    <row r="17" s="5" customFormat="1" ht="21" customHeight="1" spans="1:8">
      <c r="A17" s="23"/>
      <c r="B17" s="20"/>
      <c r="C17" s="25"/>
      <c r="D17" s="20"/>
      <c r="E17" s="22"/>
      <c r="F17" s="22"/>
      <c r="G17" s="22"/>
      <c r="H17" s="20"/>
    </row>
    <row r="18" s="5" customFormat="1" ht="21" customHeight="1" spans="1:8">
      <c r="A18" s="23"/>
      <c r="B18" s="20"/>
      <c r="C18" s="25"/>
      <c r="D18" s="20"/>
      <c r="E18" s="22"/>
      <c r="F18" s="22"/>
      <c r="G18" s="22"/>
      <c r="H18" s="20"/>
    </row>
    <row r="19" s="5" customFormat="1" ht="21" customHeight="1" spans="1:8">
      <c r="A19" s="23"/>
      <c r="B19" s="20"/>
      <c r="C19" s="25"/>
      <c r="D19" s="20"/>
      <c r="E19" s="22"/>
      <c r="F19" s="22"/>
      <c r="G19" s="22"/>
      <c r="H19" s="20"/>
    </row>
    <row r="20" s="5" customFormat="1" ht="21" customHeight="1" spans="1:8">
      <c r="A20" s="23"/>
      <c r="B20" s="20"/>
      <c r="C20" s="25"/>
      <c r="D20" s="20"/>
      <c r="E20" s="22"/>
      <c r="F20" s="22"/>
      <c r="G20" s="22"/>
      <c r="H20" s="20"/>
    </row>
    <row r="21" s="6" customFormat="1" ht="21" customHeight="1" spans="1:8">
      <c r="A21" s="26"/>
      <c r="B21" s="17" t="s">
        <v>12</v>
      </c>
      <c r="C21" s="17"/>
      <c r="D21" s="27"/>
      <c r="E21" s="28">
        <f>SUM(E5:E20)</f>
        <v>0</v>
      </c>
      <c r="F21" s="28">
        <f>SUM(F5:F20)</f>
        <v>0</v>
      </c>
      <c r="G21" s="28"/>
      <c r="H21" s="27"/>
    </row>
    <row r="22" s="7" customFormat="1" ht="14.25" customHeight="1" spans="1:8">
      <c r="A22" s="29" t="e">
        <f>#REF!&amp;#REF!</f>
        <v>#REF!</v>
      </c>
      <c r="D22" s="29" t="e">
        <f>#REF!&amp;#REF!</f>
        <v>#REF!</v>
      </c>
      <c r="F22" s="30" t="str">
        <f>现金!G21</f>
        <v>北京卓信大华资产评估有限公司</v>
      </c>
      <c r="G22" s="30"/>
      <c r="H22" s="30"/>
    </row>
    <row r="23" s="5" customFormat="1" ht="12.75" spans="1:1">
      <c r="A23" s="29" t="e">
        <f>#REF!&amp;#REF!</f>
        <v>#REF!</v>
      </c>
    </row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8" customFormat="1" ht="12.75"/>
    <row r="48" s="8" customFormat="1" ht="12.75"/>
    <row r="49" s="8" customFormat="1" ht="12.75"/>
    <row r="50" s="8" customFormat="1" ht="12.75"/>
    <row r="51" s="8" customFormat="1" ht="12.75"/>
    <row r="52" s="8" customFormat="1" ht="12.75"/>
    <row r="53" s="8" customFormat="1" ht="12.75"/>
    <row r="54" s="8" customFormat="1" ht="12.75"/>
    <row r="55" s="8" customFormat="1" ht="12.75"/>
    <row r="56" s="8" customFormat="1" ht="12.75"/>
    <row r="57" s="8" customFormat="1" ht="12.75"/>
    <row r="58" s="8" customFormat="1" ht="12.75"/>
    <row r="59" s="8" customFormat="1" ht="12.75"/>
    <row r="60" s="8" customFormat="1" ht="12.75"/>
    <row r="61" s="8" customFormat="1" ht="12.75"/>
    <row r="62" s="8" customFormat="1" ht="12.75"/>
    <row r="63" s="8" customFormat="1" ht="12.75"/>
    <row r="64" s="8" customFormat="1" ht="12.75"/>
    <row r="65" s="8" customFormat="1" ht="12.75"/>
    <row r="66" s="8" customFormat="1" ht="12.75"/>
    <row r="67" s="8" customFormat="1" ht="12.75"/>
    <row r="68" s="8" customFormat="1" ht="12.75"/>
    <row r="69" s="8" customFormat="1" ht="12.75"/>
    <row r="70" s="8" customFormat="1" ht="12.75"/>
    <row r="71" s="8" customFormat="1" ht="12.75"/>
    <row r="72" s="8" customFormat="1" ht="12.75"/>
    <row r="73" s="8" customFormat="1" ht="12.75"/>
    <row r="74" s="8" customFormat="1" ht="12.75"/>
    <row r="75" s="8" customFormat="1" ht="12.75"/>
    <row r="76" s="8" customFormat="1" ht="12.75"/>
    <row r="77" s="8" customFormat="1" ht="12.75"/>
    <row r="78" ht="14.25" spans="1:2">
      <c r="A78" s="8"/>
      <c r="B78" s="8"/>
    </row>
    <row r="79" ht="14.25" spans="1:2">
      <c r="A79" s="8"/>
      <c r="B79" s="8"/>
    </row>
    <row r="80" ht="14.25" spans="1:2">
      <c r="A80" s="8"/>
      <c r="B80" s="8"/>
    </row>
    <row r="81" ht="14.25" spans="1:2">
      <c r="A81" s="8"/>
      <c r="B81" s="8"/>
    </row>
    <row r="82" ht="14.25" spans="1:2">
      <c r="A82" s="8"/>
      <c r="B82" s="8"/>
    </row>
    <row r="83" ht="14.25" spans="1:2">
      <c r="A83" s="8"/>
      <c r="B83" s="8"/>
    </row>
    <row r="84" ht="14.25" spans="1:2">
      <c r="A84" s="8"/>
      <c r="B84" s="8"/>
    </row>
    <row r="85" ht="14.25" spans="1:2">
      <c r="A85" s="8"/>
      <c r="B85" s="8"/>
    </row>
    <row r="86" ht="14.25" spans="1:2">
      <c r="A86" s="8"/>
      <c r="B86" s="8"/>
    </row>
    <row r="87" ht="14.25" spans="1:2">
      <c r="A87" s="8"/>
      <c r="B87" s="8"/>
    </row>
    <row r="88" ht="14.25" spans="1:2">
      <c r="A88" s="8"/>
      <c r="B88" s="8"/>
    </row>
    <row r="89" ht="14.25" spans="1:2">
      <c r="A89" s="8"/>
      <c r="B89" s="8"/>
    </row>
    <row r="90" ht="14.25" spans="1:2">
      <c r="A90" s="8"/>
      <c r="B90" s="8"/>
    </row>
    <row r="91" ht="14.25" spans="1:2">
      <c r="A91" s="8"/>
      <c r="B91" s="8"/>
    </row>
    <row r="92" ht="14.25" spans="1:2">
      <c r="A92" s="8"/>
      <c r="B92" s="8"/>
    </row>
    <row r="93" ht="14.25" spans="1:2">
      <c r="A93" s="8"/>
      <c r="B93" s="8"/>
    </row>
    <row r="94" ht="14.25" spans="1:2">
      <c r="A94" s="8"/>
      <c r="B94" s="8"/>
    </row>
    <row r="95" ht="14.25" spans="1:2">
      <c r="A95" s="8"/>
      <c r="B95" s="8"/>
    </row>
    <row r="96" ht="14.25" spans="1:2">
      <c r="A96" s="8"/>
      <c r="B96" s="8"/>
    </row>
    <row r="97" ht="14.25" spans="1:2">
      <c r="A97" s="8"/>
      <c r="B97" s="8"/>
    </row>
    <row r="98" ht="14.25" spans="1:2">
      <c r="A98" s="8"/>
      <c r="B98" s="8"/>
    </row>
    <row r="99" ht="14.25" spans="1:2">
      <c r="A99" s="8"/>
      <c r="B99" s="8"/>
    </row>
    <row r="100" ht="14.25" spans="1:2">
      <c r="A100" s="8"/>
      <c r="B100" s="8"/>
    </row>
    <row r="101" ht="14.25" spans="1:2">
      <c r="A101" s="8"/>
      <c r="B101" s="8"/>
    </row>
    <row r="102" ht="14.25" spans="1:2">
      <c r="A102" s="8"/>
      <c r="B102" s="8"/>
    </row>
    <row r="103" ht="14.25" spans="1:2">
      <c r="A103" s="8"/>
      <c r="B103" s="8"/>
    </row>
    <row r="104" ht="14.25" spans="1:2">
      <c r="A104" s="8"/>
      <c r="B104" s="8"/>
    </row>
    <row r="105" ht="14.25" spans="1:2">
      <c r="A105" s="8"/>
      <c r="B105" s="8"/>
    </row>
    <row r="106" ht="14.25" spans="1:2">
      <c r="A106" s="8"/>
      <c r="B106" s="8"/>
    </row>
    <row r="107" ht="14.25" spans="1:2">
      <c r="A107" s="8"/>
      <c r="B107" s="8"/>
    </row>
    <row r="108" ht="14.25" spans="1:2">
      <c r="A108" s="8"/>
      <c r="B108" s="8"/>
    </row>
    <row r="109" ht="14.25" spans="1:2">
      <c r="A109" s="8"/>
      <c r="B109" s="8"/>
    </row>
    <row r="110" ht="14.25" spans="1:2">
      <c r="A110" s="8"/>
      <c r="B110" s="8"/>
    </row>
    <row r="111" ht="14.25" spans="1:2">
      <c r="A111" s="8"/>
      <c r="B111" s="8"/>
    </row>
    <row r="112" ht="14.25" spans="1:2">
      <c r="A112" s="8"/>
      <c r="B112" s="8"/>
    </row>
    <row r="113" ht="14.25" spans="1:2">
      <c r="A113" s="8"/>
      <c r="B113" s="8"/>
    </row>
    <row r="114" ht="14.25" spans="1:2">
      <c r="A114" s="8"/>
      <c r="B114" s="8"/>
    </row>
    <row r="115" ht="14.25" spans="1:2">
      <c r="A115" s="8"/>
      <c r="B115" s="8"/>
    </row>
    <row r="116" ht="14.25" spans="1:2">
      <c r="A116" s="8"/>
      <c r="B116" s="8"/>
    </row>
    <row r="117" ht="14.25" spans="1:2">
      <c r="A117" s="8"/>
      <c r="B117" s="8"/>
    </row>
    <row r="118" ht="14.25" spans="1:2">
      <c r="A118" s="8"/>
      <c r="B118" s="8"/>
    </row>
    <row r="119" ht="14.25" spans="1:2">
      <c r="A119" s="8"/>
      <c r="B119" s="8"/>
    </row>
    <row r="120" ht="14.25" spans="1:2">
      <c r="A120" s="8"/>
      <c r="B120" s="8"/>
    </row>
    <row r="121" ht="14.25" spans="1:2">
      <c r="A121" s="8"/>
      <c r="B121" s="8"/>
    </row>
    <row r="122" ht="14.25" spans="1:2">
      <c r="A122" s="8"/>
      <c r="B122" s="8"/>
    </row>
    <row r="123" ht="14.25" spans="1:2">
      <c r="A123" s="8"/>
      <c r="B123" s="8"/>
    </row>
    <row r="124" ht="14.25" spans="1:2">
      <c r="A124" s="8"/>
      <c r="B124" s="8"/>
    </row>
    <row r="125" ht="14.25" spans="1:2">
      <c r="A125" s="8"/>
      <c r="B125" s="8"/>
    </row>
    <row r="126" ht="14.25" spans="1:2">
      <c r="A126" s="8"/>
      <c r="B126" s="8"/>
    </row>
    <row r="127" ht="14.25" spans="1:2">
      <c r="A127" s="8"/>
      <c r="B127" s="8"/>
    </row>
    <row r="128" ht="14.25" spans="1:2">
      <c r="A128" s="8"/>
      <c r="B128" s="8"/>
    </row>
    <row r="129" ht="14.25" spans="1:2">
      <c r="A129" s="8"/>
      <c r="B129" s="8"/>
    </row>
    <row r="130" ht="14.25" spans="1:2">
      <c r="A130" s="8"/>
      <c r="B130" s="8"/>
    </row>
    <row r="131" ht="14.25" spans="1:2">
      <c r="A131" s="8"/>
      <c r="B131" s="8"/>
    </row>
    <row r="132" ht="14.25" spans="1:2">
      <c r="A132" s="8"/>
      <c r="B132" s="8"/>
    </row>
    <row r="133" ht="14.25" spans="1:2">
      <c r="A133" s="8"/>
      <c r="B133" s="8"/>
    </row>
    <row r="134" ht="14.25" spans="1:2">
      <c r="A134" s="8"/>
      <c r="B134" s="8"/>
    </row>
    <row r="135" ht="14.25" spans="1:2">
      <c r="A135" s="8"/>
      <c r="B135" s="8"/>
    </row>
    <row r="136" ht="14.25" spans="1:2">
      <c r="A136" s="8"/>
      <c r="B136" s="8"/>
    </row>
    <row r="137" ht="14.25" spans="1:2">
      <c r="A137" s="8"/>
      <c r="B137" s="8"/>
    </row>
    <row r="138" ht="14.25" spans="1:2">
      <c r="A138" s="8"/>
      <c r="B138" s="8"/>
    </row>
    <row r="139" ht="14.25" spans="1:2">
      <c r="A139" s="8"/>
      <c r="B139" s="8"/>
    </row>
    <row r="140" ht="14.25" spans="1:2">
      <c r="A140" s="8"/>
      <c r="B140" s="8"/>
    </row>
    <row r="141" ht="14.25" spans="1:2">
      <c r="A141" s="8"/>
      <c r="B141" s="8"/>
    </row>
    <row r="142" ht="14.25" spans="1:2">
      <c r="A142" s="8"/>
      <c r="B142" s="8"/>
    </row>
    <row r="143" ht="14.25" spans="1:2">
      <c r="A143" s="8"/>
      <c r="B143" s="8"/>
    </row>
    <row r="144" ht="14.25" spans="1:2">
      <c r="A144" s="8"/>
      <c r="B144" s="8"/>
    </row>
    <row r="145" ht="14.25" spans="1:2">
      <c r="A145" s="8"/>
      <c r="B145" s="8"/>
    </row>
    <row r="146" ht="14.25" spans="1:2">
      <c r="A146" s="8"/>
      <c r="B146" s="8"/>
    </row>
  </sheetData>
  <mergeCells count="1">
    <mergeCell ref="F22:H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6"/>
  <sheetViews>
    <sheetView workbookViewId="0">
      <selection activeCell="D6" sqref="D6"/>
    </sheetView>
  </sheetViews>
  <sheetFormatPr defaultColWidth="8.625" defaultRowHeight="15.75"/>
  <cols>
    <col min="1" max="1" width="7.625" style="9" customWidth="1"/>
    <col min="2" max="2" width="22.5" style="9" customWidth="1"/>
    <col min="3" max="3" width="20.5" style="9" customWidth="1"/>
    <col min="4" max="4" width="21" style="9" customWidth="1"/>
    <col min="5" max="6" width="18.375" style="9" customWidth="1"/>
    <col min="7" max="7" width="14.375" style="9" customWidth="1"/>
    <col min="8" max="8" width="14.5" style="9" customWidth="1"/>
    <col min="9" max="16384" width="8.625" style="9"/>
  </cols>
  <sheetData>
    <row r="1" s="1" customFormat="1" ht="30" customHeight="1" spans="2:20">
      <c r="B1" s="10" t="s">
        <v>1356</v>
      </c>
      <c r="C1" s="10"/>
      <c r="D1" s="10"/>
      <c r="E1" s="10"/>
      <c r="F1" s="11" t="s">
        <v>1357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="2" customFormat="1" ht="15" customHeight="1" spans="6:12">
      <c r="F2" s="13"/>
      <c r="G2" s="9"/>
      <c r="I2" s="31"/>
      <c r="J2" s="31"/>
      <c r="K2" s="31"/>
      <c r="L2" s="31"/>
    </row>
    <row r="3" s="3" customFormat="1" ht="21" customHeight="1" spans="1:7">
      <c r="A3" s="3" t="e">
        <f>非流动负债汇总!A3</f>
        <v>#REF!</v>
      </c>
      <c r="D3" s="32" t="e">
        <f>非流动负债汇总!D3</f>
        <v>#REF!</v>
      </c>
      <c r="F3" s="15" t="s">
        <v>2</v>
      </c>
      <c r="G3" s="16"/>
    </row>
    <row r="4" s="4" customFormat="1" ht="21" customHeight="1" spans="1:6">
      <c r="A4" s="17" t="s">
        <v>3</v>
      </c>
      <c r="B4" s="17" t="s">
        <v>1358</v>
      </c>
      <c r="C4" s="17" t="s">
        <v>119</v>
      </c>
      <c r="D4" s="18" t="s">
        <v>8</v>
      </c>
      <c r="E4" s="17" t="s">
        <v>9</v>
      </c>
      <c r="F4" s="17" t="s">
        <v>19</v>
      </c>
    </row>
    <row r="5" s="4" customFormat="1" ht="21" customHeight="1" spans="1:6">
      <c r="A5" s="19">
        <f>ROW()-4</f>
        <v>1</v>
      </c>
      <c r="B5" s="25"/>
      <c r="C5" s="33"/>
      <c r="D5" s="34"/>
      <c r="E5" s="34"/>
      <c r="F5" s="35"/>
    </row>
    <row r="6" s="4" customFormat="1" ht="21" customHeight="1" spans="1:6">
      <c r="A6" s="26"/>
      <c r="B6" s="35"/>
      <c r="C6" s="25"/>
      <c r="D6" s="34"/>
      <c r="E6" s="34"/>
      <c r="F6" s="35"/>
    </row>
    <row r="7" s="4" customFormat="1" ht="21" customHeight="1" spans="1:6">
      <c r="A7" s="26"/>
      <c r="B7" s="35"/>
      <c r="C7" s="25"/>
      <c r="D7" s="34"/>
      <c r="E7" s="34"/>
      <c r="F7" s="35"/>
    </row>
    <row r="8" s="4" customFormat="1" ht="21" customHeight="1" spans="1:6">
      <c r="A8" s="26"/>
      <c r="B8" s="35"/>
      <c r="C8" s="25"/>
      <c r="D8" s="34"/>
      <c r="E8" s="34"/>
      <c r="F8" s="35"/>
    </row>
    <row r="9" s="5" customFormat="1" ht="21" customHeight="1" spans="1:6">
      <c r="A9" s="36"/>
      <c r="B9" s="35"/>
      <c r="C9" s="20"/>
      <c r="D9" s="34"/>
      <c r="E9" s="34"/>
      <c r="F9" s="35"/>
    </row>
    <row r="10" s="5" customFormat="1" ht="21" customHeight="1" spans="1:6">
      <c r="A10" s="36"/>
      <c r="B10" s="35"/>
      <c r="C10" s="20"/>
      <c r="D10" s="34"/>
      <c r="E10" s="34"/>
      <c r="F10" s="35"/>
    </row>
    <row r="11" s="5" customFormat="1" ht="21" customHeight="1" spans="1:6">
      <c r="A11" s="36"/>
      <c r="B11" s="35"/>
      <c r="C11" s="20"/>
      <c r="D11" s="34"/>
      <c r="E11" s="34"/>
      <c r="F11" s="35"/>
    </row>
    <row r="12" s="5" customFormat="1" ht="21" customHeight="1" spans="1:6">
      <c r="A12" s="36"/>
      <c r="B12" s="35"/>
      <c r="C12" s="20"/>
      <c r="D12" s="34"/>
      <c r="E12" s="34"/>
      <c r="F12" s="35"/>
    </row>
    <row r="13" s="5" customFormat="1" ht="21" customHeight="1" spans="1:6">
      <c r="A13" s="36"/>
      <c r="B13" s="35"/>
      <c r="C13" s="20"/>
      <c r="D13" s="34"/>
      <c r="E13" s="34"/>
      <c r="F13" s="35"/>
    </row>
    <row r="14" s="5" customFormat="1" ht="21" customHeight="1" spans="1:6">
      <c r="A14" s="36"/>
      <c r="B14" s="35"/>
      <c r="C14" s="20"/>
      <c r="D14" s="34"/>
      <c r="E14" s="34"/>
      <c r="F14" s="35"/>
    </row>
    <row r="15" s="5" customFormat="1" ht="21" customHeight="1" spans="1:6">
      <c r="A15" s="36"/>
      <c r="B15" s="35"/>
      <c r="C15" s="20"/>
      <c r="D15" s="34"/>
      <c r="E15" s="34"/>
      <c r="F15" s="35"/>
    </row>
    <row r="16" s="5" customFormat="1" ht="21" customHeight="1" spans="1:6">
      <c r="A16" s="36"/>
      <c r="B16" s="35"/>
      <c r="C16" s="20"/>
      <c r="D16" s="34"/>
      <c r="E16" s="34"/>
      <c r="F16" s="35"/>
    </row>
    <row r="17" s="5" customFormat="1" ht="21" customHeight="1" spans="1:6">
      <c r="A17" s="36"/>
      <c r="B17" s="35"/>
      <c r="C17" s="20"/>
      <c r="D17" s="34"/>
      <c r="E17" s="34"/>
      <c r="F17" s="35"/>
    </row>
    <row r="18" s="5" customFormat="1" ht="21" customHeight="1" spans="1:6">
      <c r="A18" s="36"/>
      <c r="B18" s="35"/>
      <c r="C18" s="20"/>
      <c r="D18" s="34"/>
      <c r="E18" s="34"/>
      <c r="F18" s="35"/>
    </row>
    <row r="19" s="5" customFormat="1" ht="21" customHeight="1" spans="1:6">
      <c r="A19" s="36"/>
      <c r="B19" s="35"/>
      <c r="C19" s="20"/>
      <c r="D19" s="34"/>
      <c r="E19" s="34"/>
      <c r="F19" s="35"/>
    </row>
    <row r="20" s="5" customFormat="1" ht="21" customHeight="1" spans="1:6">
      <c r="A20" s="36"/>
      <c r="B20" s="35"/>
      <c r="C20" s="20"/>
      <c r="D20" s="34"/>
      <c r="E20" s="34"/>
      <c r="F20" s="35"/>
    </row>
    <row r="21" s="6" customFormat="1" ht="21" customHeight="1" spans="1:6">
      <c r="A21" s="37"/>
      <c r="B21" s="17" t="s">
        <v>1123</v>
      </c>
      <c r="C21" s="27"/>
      <c r="D21" s="28">
        <f>SUM(D5:D20)</f>
        <v>0</v>
      </c>
      <c r="E21" s="28">
        <f>SUM(E5:E20)</f>
        <v>0</v>
      </c>
      <c r="F21" s="35"/>
    </row>
    <row r="22" s="7" customFormat="1" ht="14.25" customHeight="1" spans="1:6">
      <c r="A22" s="29" t="e">
        <f>#REF!&amp;#REF!</f>
        <v>#REF!</v>
      </c>
      <c r="C22" s="29" t="e">
        <f>#REF!&amp;#REF!</f>
        <v>#REF!</v>
      </c>
      <c r="D22" s="5"/>
      <c r="E22" s="30" t="str">
        <f>现金!G21</f>
        <v>北京卓信大华资产评估有限公司</v>
      </c>
      <c r="F22" s="30"/>
    </row>
    <row r="23" s="5" customFormat="1" ht="12.75" spans="1:1">
      <c r="A23" s="29" t="e">
        <f>#REF!&amp;#REF!</f>
        <v>#REF!</v>
      </c>
    </row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8" customFormat="1" ht="12.75"/>
    <row r="48" s="8" customFormat="1" ht="12.75"/>
    <row r="49" s="8" customFormat="1" ht="12.75"/>
    <row r="50" s="8" customFormat="1" ht="12.75"/>
    <row r="51" s="8" customFormat="1" ht="12.75"/>
    <row r="52" s="8" customFormat="1" ht="12.75"/>
    <row r="53" s="8" customFormat="1" ht="12.75"/>
    <row r="54" s="8" customFormat="1" ht="12.75"/>
    <row r="55" s="8" customFormat="1" ht="12.75"/>
    <row r="56" s="8" customFormat="1" ht="12.75"/>
    <row r="57" s="8" customFormat="1" ht="12.75"/>
    <row r="58" s="8" customFormat="1" ht="12.75"/>
    <row r="59" s="8" customFormat="1" ht="12.75"/>
    <row r="60" s="8" customFormat="1" ht="12.75"/>
    <row r="61" s="8" customFormat="1" ht="12.75"/>
    <row r="62" s="8" customFormat="1" ht="12.75"/>
    <row r="63" s="8" customFormat="1" ht="12.75"/>
    <row r="64" s="8" customFormat="1" ht="12.75"/>
    <row r="65" s="8" customFormat="1" ht="12.75"/>
    <row r="66" s="8" customFormat="1" ht="12.75"/>
    <row r="67" s="8" customFormat="1" ht="12.75"/>
    <row r="68" s="8" customFormat="1" ht="12.75"/>
    <row r="69" s="8" customFormat="1" ht="12.75"/>
    <row r="70" s="8" customFormat="1" ht="12.75"/>
    <row r="71" s="8" customFormat="1" ht="12.75"/>
    <row r="72" s="8" customFormat="1" ht="12.75"/>
    <row r="73" s="8" customFormat="1" ht="12.75"/>
    <row r="74" s="8" customFormat="1" ht="12.75"/>
    <row r="75" s="8" customFormat="1" ht="12.75"/>
    <row r="76" s="8" customFormat="1" ht="12.75"/>
    <row r="77" s="8" customFormat="1" ht="12.75"/>
    <row r="78" ht="14.25" spans="1:2">
      <c r="A78" s="8"/>
      <c r="B78" s="8"/>
    </row>
    <row r="79" ht="14.25" spans="1:2">
      <c r="A79" s="8"/>
      <c r="B79" s="8"/>
    </row>
    <row r="80" ht="14.25" spans="1:2">
      <c r="A80" s="8"/>
      <c r="B80" s="8"/>
    </row>
    <row r="81" ht="14.25" spans="1:2">
      <c r="A81" s="8"/>
      <c r="B81" s="8"/>
    </row>
    <row r="82" ht="14.25" spans="1:2">
      <c r="A82" s="8"/>
      <c r="B82" s="8"/>
    </row>
    <row r="83" ht="14.25" spans="1:2">
      <c r="A83" s="8"/>
      <c r="B83" s="8"/>
    </row>
    <row r="84" ht="14.25" spans="1:2">
      <c r="A84" s="8"/>
      <c r="B84" s="8"/>
    </row>
    <row r="85" ht="14.25" spans="1:2">
      <c r="A85" s="8"/>
      <c r="B85" s="8"/>
    </row>
    <row r="86" ht="14.25" spans="1:2">
      <c r="A86" s="8"/>
      <c r="B86" s="8"/>
    </row>
    <row r="87" ht="14.25" spans="1:2">
      <c r="A87" s="8"/>
      <c r="B87" s="8"/>
    </row>
    <row r="88" ht="14.25" spans="1:2">
      <c r="A88" s="8"/>
      <c r="B88" s="8"/>
    </row>
    <row r="89" ht="14.25" spans="1:2">
      <c r="A89" s="8"/>
      <c r="B89" s="8"/>
    </row>
    <row r="90" ht="14.25" spans="1:2">
      <c r="A90" s="8"/>
      <c r="B90" s="8"/>
    </row>
    <row r="91" ht="14.25" spans="1:2">
      <c r="A91" s="8"/>
      <c r="B91" s="8"/>
    </row>
    <row r="92" ht="14.25" spans="1:2">
      <c r="A92" s="8"/>
      <c r="B92" s="8"/>
    </row>
    <row r="93" ht="14.25" spans="1:2">
      <c r="A93" s="8"/>
      <c r="B93" s="8"/>
    </row>
    <row r="94" ht="14.25" spans="1:2">
      <c r="A94" s="8"/>
      <c r="B94" s="8"/>
    </row>
    <row r="95" ht="14.25" spans="1:2">
      <c r="A95" s="8"/>
      <c r="B95" s="8"/>
    </row>
    <row r="96" ht="14.25" spans="1:2">
      <c r="A96" s="8"/>
      <c r="B96" s="8"/>
    </row>
    <row r="97" ht="14.25" spans="1:2">
      <c r="A97" s="8"/>
      <c r="B97" s="8"/>
    </row>
    <row r="98" ht="14.25" spans="1:2">
      <c r="A98" s="8"/>
      <c r="B98" s="8"/>
    </row>
    <row r="99" ht="14.25" spans="1:2">
      <c r="A99" s="8"/>
      <c r="B99" s="8"/>
    </row>
    <row r="100" ht="14.25" spans="1:2">
      <c r="A100" s="8"/>
      <c r="B100" s="8"/>
    </row>
    <row r="101" ht="14.25" spans="1:2">
      <c r="A101" s="8"/>
      <c r="B101" s="8"/>
    </row>
    <row r="102" ht="14.25" spans="1:2">
      <c r="A102" s="8"/>
      <c r="B102" s="8"/>
    </row>
    <row r="103" ht="14.25" spans="1:2">
      <c r="A103" s="8"/>
      <c r="B103" s="8"/>
    </row>
    <row r="104" ht="14.25" spans="1:2">
      <c r="A104" s="8"/>
      <c r="B104" s="8"/>
    </row>
    <row r="105" ht="14.25" spans="1:2">
      <c r="A105" s="8"/>
      <c r="B105" s="8"/>
    </row>
    <row r="106" ht="14.25" spans="1:2">
      <c r="A106" s="8"/>
      <c r="B106" s="8"/>
    </row>
    <row r="107" ht="14.25" spans="1:2">
      <c r="A107" s="8"/>
      <c r="B107" s="8"/>
    </row>
    <row r="108" ht="14.25" spans="1:2">
      <c r="A108" s="8"/>
      <c r="B108" s="8"/>
    </row>
    <row r="109" ht="14.25" spans="1:2">
      <c r="A109" s="8"/>
      <c r="B109" s="8"/>
    </row>
    <row r="110" ht="14.25" spans="1:2">
      <c r="A110" s="8"/>
      <c r="B110" s="8"/>
    </row>
    <row r="111" ht="14.25" spans="1:2">
      <c r="A111" s="8"/>
      <c r="B111" s="8"/>
    </row>
    <row r="112" ht="14.25" spans="1:2">
      <c r="A112" s="8"/>
      <c r="B112" s="8"/>
    </row>
    <row r="113" ht="14.25" spans="1:2">
      <c r="A113" s="8"/>
      <c r="B113" s="8"/>
    </row>
    <row r="114" ht="14.25" spans="1:2">
      <c r="A114" s="8"/>
      <c r="B114" s="8"/>
    </row>
    <row r="115" ht="14.25" spans="1:2">
      <c r="A115" s="8"/>
      <c r="B115" s="8"/>
    </row>
    <row r="116" ht="14.25" spans="1:2">
      <c r="A116" s="8"/>
      <c r="B116" s="8"/>
    </row>
    <row r="117" ht="14.25" spans="1:2">
      <c r="A117" s="8"/>
      <c r="B117" s="8"/>
    </row>
    <row r="118" ht="14.25" spans="1:2">
      <c r="A118" s="8"/>
      <c r="B118" s="8"/>
    </row>
    <row r="119" ht="14.25" spans="1:2">
      <c r="A119" s="8"/>
      <c r="B119" s="8"/>
    </row>
    <row r="120" ht="14.25" spans="1:2">
      <c r="A120" s="8"/>
      <c r="B120" s="8"/>
    </row>
    <row r="121" ht="14.25" spans="1:2">
      <c r="A121" s="8"/>
      <c r="B121" s="8"/>
    </row>
    <row r="122" ht="14.25" spans="1:2">
      <c r="A122" s="8"/>
      <c r="B122" s="8"/>
    </row>
    <row r="123" ht="14.25" spans="1:2">
      <c r="A123" s="8"/>
      <c r="B123" s="8"/>
    </row>
    <row r="124" ht="14.25" spans="1:2">
      <c r="A124" s="8"/>
      <c r="B124" s="8"/>
    </row>
    <row r="125" ht="14.25" spans="1:2">
      <c r="A125" s="8"/>
      <c r="B125" s="8"/>
    </row>
    <row r="126" ht="14.25" spans="1:2">
      <c r="A126" s="8"/>
      <c r="B126" s="8"/>
    </row>
    <row r="127" ht="14.25" spans="1:2">
      <c r="A127" s="8"/>
      <c r="B127" s="8"/>
    </row>
    <row r="128" ht="14.25" spans="1:2">
      <c r="A128" s="8"/>
      <c r="B128" s="8"/>
    </row>
    <row r="129" ht="14.25" spans="1:2">
      <c r="A129" s="8"/>
      <c r="B129" s="8"/>
    </row>
    <row r="130" ht="14.25" spans="1:2">
      <c r="A130" s="8"/>
      <c r="B130" s="8"/>
    </row>
    <row r="131" ht="14.25" spans="1:2">
      <c r="A131" s="8"/>
      <c r="B131" s="8"/>
    </row>
    <row r="132" ht="14.25" spans="1:2">
      <c r="A132" s="8"/>
      <c r="B132" s="8"/>
    </row>
    <row r="133" ht="14.25" spans="1:2">
      <c r="A133" s="8"/>
      <c r="B133" s="8"/>
    </row>
    <row r="134" ht="14.25" spans="1:2">
      <c r="A134" s="8"/>
      <c r="B134" s="8"/>
    </row>
    <row r="135" ht="14.25" spans="1:2">
      <c r="A135" s="8"/>
      <c r="B135" s="8"/>
    </row>
    <row r="136" ht="14.25" spans="1:2">
      <c r="A136" s="8"/>
      <c r="B136" s="8"/>
    </row>
    <row r="137" ht="14.25" spans="1:2">
      <c r="A137" s="8"/>
      <c r="B137" s="8"/>
    </row>
    <row r="138" ht="14.25" spans="1:2">
      <c r="A138" s="8"/>
      <c r="B138" s="8"/>
    </row>
    <row r="139" ht="14.25" spans="1:2">
      <c r="A139" s="8"/>
      <c r="B139" s="8"/>
    </row>
    <row r="140" ht="14.25" spans="1:2">
      <c r="A140" s="8"/>
      <c r="B140" s="8"/>
    </row>
    <row r="141" ht="14.25" spans="1:2">
      <c r="A141" s="8"/>
      <c r="B141" s="8"/>
    </row>
    <row r="142" ht="14.25" spans="1:2">
      <c r="A142" s="8"/>
      <c r="B142" s="8"/>
    </row>
    <row r="143" ht="14.25" spans="1:2">
      <c r="A143" s="8"/>
      <c r="B143" s="8"/>
    </row>
    <row r="144" ht="14.25" spans="1:2">
      <c r="A144" s="8"/>
      <c r="B144" s="8"/>
    </row>
    <row r="145" ht="14.25" spans="1:2">
      <c r="A145" s="8"/>
      <c r="B145" s="8"/>
    </row>
    <row r="146" ht="14.25" spans="1:2">
      <c r="A146" s="8"/>
      <c r="B146" s="8"/>
    </row>
  </sheetData>
  <mergeCells count="2">
    <mergeCell ref="B1:E1"/>
    <mergeCell ref="E22:F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7"/>
  <sheetViews>
    <sheetView workbookViewId="0">
      <selection activeCell="D6" sqref="D6"/>
    </sheetView>
  </sheetViews>
  <sheetFormatPr defaultColWidth="8.625" defaultRowHeight="15.75"/>
  <cols>
    <col min="1" max="1" width="8.5" style="9" customWidth="1"/>
    <col min="2" max="4" width="19.375" style="9" customWidth="1"/>
    <col min="5" max="6" width="20.125" style="9" customWidth="1"/>
    <col min="7" max="7" width="14.125" style="9" customWidth="1"/>
    <col min="8" max="8" width="14.5" style="9" customWidth="1"/>
    <col min="9" max="16384" width="8.625" style="9"/>
  </cols>
  <sheetData>
    <row r="1" s="1" customFormat="1" ht="30" customHeight="1" spans="2:20">
      <c r="B1" s="10" t="s">
        <v>1359</v>
      </c>
      <c r="C1" s="10"/>
      <c r="D1" s="10"/>
      <c r="E1" s="10"/>
      <c r="F1" s="10"/>
      <c r="G1" s="11" t="s">
        <v>1360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="2" customFormat="1" ht="15" customHeight="1" spans="7:12">
      <c r="G2" s="13"/>
      <c r="H2" s="9"/>
      <c r="I2" s="31"/>
      <c r="J2" s="31"/>
      <c r="K2" s="31"/>
      <c r="L2" s="31"/>
    </row>
    <row r="3" s="3" customFormat="1" ht="21" customHeight="1" spans="1:8">
      <c r="A3" s="3" t="e">
        <f>#REF!</f>
        <v>#REF!</v>
      </c>
      <c r="D3" s="14" t="e">
        <f>#REF!</f>
        <v>#REF!</v>
      </c>
      <c r="G3" s="15" t="s">
        <v>2</v>
      </c>
      <c r="H3" s="16"/>
    </row>
    <row r="4" s="4" customFormat="1" ht="21" customHeight="1" spans="1:7">
      <c r="A4" s="17" t="s">
        <v>3</v>
      </c>
      <c r="B4" s="17" t="s">
        <v>110</v>
      </c>
      <c r="C4" s="17" t="s">
        <v>119</v>
      </c>
      <c r="D4" s="17" t="s">
        <v>331</v>
      </c>
      <c r="E4" s="18" t="s">
        <v>8</v>
      </c>
      <c r="F4" s="17" t="s">
        <v>9</v>
      </c>
      <c r="G4" s="17" t="s">
        <v>19</v>
      </c>
    </row>
    <row r="5" s="5" customFormat="1" ht="21" customHeight="1" spans="1:7">
      <c r="A5" s="19">
        <f t="shared" ref="A5:A10" si="0">ROW()-4</f>
        <v>1</v>
      </c>
      <c r="B5" s="20"/>
      <c r="C5" s="21"/>
      <c r="D5" s="20"/>
      <c r="E5" s="22"/>
      <c r="F5" s="22"/>
      <c r="G5" s="20"/>
    </row>
    <row r="6" s="5" customFormat="1" ht="21" customHeight="1" spans="1:7">
      <c r="A6" s="19">
        <f t="shared" si="0"/>
        <v>2</v>
      </c>
      <c r="B6" s="20"/>
      <c r="C6" s="21"/>
      <c r="D6" s="20"/>
      <c r="E6" s="22"/>
      <c r="F6" s="22"/>
      <c r="G6" s="20"/>
    </row>
    <row r="7" s="5" customFormat="1" ht="21" customHeight="1" spans="1:7">
      <c r="A7" s="19">
        <f t="shared" si="0"/>
        <v>3</v>
      </c>
      <c r="B7" s="20"/>
      <c r="C7" s="21"/>
      <c r="D7" s="20"/>
      <c r="E7" s="22"/>
      <c r="F7" s="22"/>
      <c r="G7" s="20"/>
    </row>
    <row r="8" s="5" customFormat="1" ht="21" customHeight="1" spans="1:7">
      <c r="A8" s="19">
        <f t="shared" si="0"/>
        <v>4</v>
      </c>
      <c r="B8" s="20"/>
      <c r="C8" s="21"/>
      <c r="D8" s="20"/>
      <c r="E8" s="22"/>
      <c r="F8" s="22"/>
      <c r="G8" s="20"/>
    </row>
    <row r="9" s="5" customFormat="1" ht="21" customHeight="1" spans="1:7">
      <c r="A9" s="19">
        <f t="shared" si="0"/>
        <v>5</v>
      </c>
      <c r="B9" s="20"/>
      <c r="C9" s="21"/>
      <c r="D9" s="20"/>
      <c r="E9" s="22"/>
      <c r="F9" s="22"/>
      <c r="G9" s="20"/>
    </row>
    <row r="10" s="5" customFormat="1" ht="21" customHeight="1" spans="1:7">
      <c r="A10" s="19">
        <f t="shared" si="0"/>
        <v>6</v>
      </c>
      <c r="B10" s="20"/>
      <c r="C10" s="21"/>
      <c r="D10" s="20"/>
      <c r="E10" s="22"/>
      <c r="F10" s="22"/>
      <c r="G10" s="20"/>
    </row>
    <row r="11" s="5" customFormat="1" ht="21" customHeight="1" spans="1:7">
      <c r="A11" s="23"/>
      <c r="B11" s="20"/>
      <c r="C11" s="21"/>
      <c r="D11" s="20"/>
      <c r="E11" s="22"/>
      <c r="F11" s="22"/>
      <c r="G11" s="20"/>
    </row>
    <row r="12" s="5" customFormat="1" ht="21" customHeight="1" spans="1:7">
      <c r="A12" s="23"/>
      <c r="B12" s="20"/>
      <c r="C12" s="21"/>
      <c r="D12" s="20"/>
      <c r="E12" s="22"/>
      <c r="F12" s="22"/>
      <c r="G12" s="20"/>
    </row>
    <row r="13" s="5" customFormat="1" ht="21" customHeight="1" spans="1:7">
      <c r="A13" s="23"/>
      <c r="B13" s="20"/>
      <c r="C13" s="24"/>
      <c r="D13" s="20"/>
      <c r="E13" s="22"/>
      <c r="F13" s="22"/>
      <c r="G13" s="20"/>
    </row>
    <row r="14" s="5" customFormat="1" ht="21" customHeight="1" spans="1:7">
      <c r="A14" s="23"/>
      <c r="B14" s="20"/>
      <c r="C14" s="25"/>
      <c r="D14" s="20"/>
      <c r="E14" s="22"/>
      <c r="F14" s="22"/>
      <c r="G14" s="20"/>
    </row>
    <row r="15" s="5" customFormat="1" ht="21" customHeight="1" spans="1:7">
      <c r="A15" s="23"/>
      <c r="B15" s="20"/>
      <c r="C15" s="25"/>
      <c r="D15" s="20"/>
      <c r="E15" s="22"/>
      <c r="F15" s="22"/>
      <c r="G15" s="20"/>
    </row>
    <row r="16" s="5" customFormat="1" ht="21" customHeight="1" spans="1:7">
      <c r="A16" s="23"/>
      <c r="B16" s="20"/>
      <c r="C16" s="25"/>
      <c r="D16" s="20"/>
      <c r="E16" s="22"/>
      <c r="F16" s="22"/>
      <c r="G16" s="20"/>
    </row>
    <row r="17" s="5" customFormat="1" ht="21" customHeight="1" spans="1:7">
      <c r="A17" s="23"/>
      <c r="B17" s="20"/>
      <c r="C17" s="25"/>
      <c r="D17" s="20"/>
      <c r="E17" s="22"/>
      <c r="F17" s="22"/>
      <c r="G17" s="20"/>
    </row>
    <row r="18" s="5" customFormat="1" ht="21" customHeight="1" spans="1:7">
      <c r="A18" s="23"/>
      <c r="B18" s="20"/>
      <c r="C18" s="25"/>
      <c r="D18" s="20"/>
      <c r="E18" s="22"/>
      <c r="F18" s="22"/>
      <c r="G18" s="20"/>
    </row>
    <row r="19" s="5" customFormat="1" ht="21" customHeight="1" spans="1:7">
      <c r="A19" s="23"/>
      <c r="B19" s="20"/>
      <c r="C19" s="25"/>
      <c r="D19" s="20"/>
      <c r="E19" s="22"/>
      <c r="F19" s="22"/>
      <c r="G19" s="20"/>
    </row>
    <row r="20" s="5" customFormat="1" ht="21" customHeight="1" spans="1:7">
      <c r="A20" s="23"/>
      <c r="B20" s="20"/>
      <c r="C20" s="25"/>
      <c r="D20" s="20"/>
      <c r="E20" s="22"/>
      <c r="F20" s="22"/>
      <c r="G20" s="20"/>
    </row>
    <row r="21" s="5" customFormat="1" ht="21" customHeight="1" spans="1:7">
      <c r="A21" s="23"/>
      <c r="B21" s="20"/>
      <c r="C21" s="25"/>
      <c r="D21" s="20"/>
      <c r="E21" s="22"/>
      <c r="F21" s="22"/>
      <c r="G21" s="20"/>
    </row>
    <row r="22" s="6" customFormat="1" ht="21" customHeight="1" spans="1:7">
      <c r="A22" s="26"/>
      <c r="B22" s="17" t="s">
        <v>12</v>
      </c>
      <c r="C22" s="17"/>
      <c r="D22" s="27"/>
      <c r="E22" s="28">
        <f>SUM(E5:E21)</f>
        <v>0</v>
      </c>
      <c r="F22" s="28">
        <f>SUM(F5:F21)</f>
        <v>0</v>
      </c>
      <c r="G22" s="27"/>
    </row>
    <row r="23" s="7" customFormat="1" ht="14.25" customHeight="1" spans="1:7">
      <c r="A23" s="29" t="e">
        <f>#REF!&amp;#REF!</f>
        <v>#REF!</v>
      </c>
      <c r="D23" s="29" t="e">
        <f>#REF!&amp;#REF!</f>
        <v>#REF!</v>
      </c>
      <c r="F23" s="30" t="str">
        <f>现金!G21</f>
        <v>北京卓信大华资产评估有限公司</v>
      </c>
      <c r="G23" s="30"/>
    </row>
    <row r="24" s="5" customFormat="1" ht="12.75" spans="1:1">
      <c r="A24" s="29" t="e">
        <f>#REF!&amp;#REF!</f>
        <v>#REF!</v>
      </c>
    </row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5" customFormat="1" ht="12.75"/>
    <row r="48" s="8" customFormat="1" ht="12.75"/>
    <row r="49" s="8" customFormat="1" ht="12.75"/>
    <row r="50" s="8" customFormat="1" ht="12.75"/>
    <row r="51" s="8" customFormat="1" ht="12.75"/>
    <row r="52" s="8" customFormat="1" ht="12.75"/>
    <row r="53" s="8" customFormat="1" ht="12.75"/>
    <row r="54" s="8" customFormat="1" ht="12.75"/>
    <row r="55" s="8" customFormat="1" ht="12.75"/>
    <row r="56" s="8" customFormat="1" ht="12.75"/>
    <row r="57" s="8" customFormat="1" ht="12.75"/>
    <row r="58" s="8" customFormat="1" ht="12.75"/>
    <row r="59" s="8" customFormat="1" ht="12.75"/>
    <row r="60" s="8" customFormat="1" ht="12.75"/>
    <row r="61" s="8" customFormat="1" ht="12.75"/>
    <row r="62" s="8" customFormat="1" ht="12.75"/>
    <row r="63" s="8" customFormat="1" ht="12.75"/>
    <row r="64" s="8" customFormat="1" ht="12.75"/>
    <row r="65" s="8" customFormat="1" ht="12.75"/>
    <row r="66" s="8" customFormat="1" ht="12.75"/>
    <row r="67" s="8" customFormat="1" ht="12.75"/>
    <row r="68" s="8" customFormat="1" ht="12.75"/>
    <row r="69" s="8" customFormat="1" ht="12.75"/>
    <row r="70" s="8" customFormat="1" ht="12.75"/>
    <row r="71" s="8" customFormat="1" ht="12.75"/>
    <row r="72" s="8" customFormat="1" ht="12.75"/>
    <row r="73" s="8" customFormat="1" ht="12.75"/>
    <row r="74" s="8" customFormat="1" ht="12.75"/>
    <row r="75" s="8" customFormat="1" ht="12.75"/>
    <row r="76" s="8" customFormat="1" ht="12.75"/>
    <row r="77" s="8" customFormat="1" ht="12.75"/>
    <row r="78" s="8" customFormat="1" ht="12.75"/>
    <row r="79" ht="14.25" spans="1:2">
      <c r="A79" s="8"/>
      <c r="B79" s="8"/>
    </row>
    <row r="80" ht="14.25" spans="1:2">
      <c r="A80" s="8"/>
      <c r="B80" s="8"/>
    </row>
    <row r="81" ht="14.25" spans="1:2">
      <c r="A81" s="8"/>
      <c r="B81" s="8"/>
    </row>
    <row r="82" ht="14.25" spans="1:2">
      <c r="A82" s="8"/>
      <c r="B82" s="8"/>
    </row>
    <row r="83" ht="14.25" spans="1:2">
      <c r="A83" s="8"/>
      <c r="B83" s="8"/>
    </row>
    <row r="84" ht="14.25" spans="1:2">
      <c r="A84" s="8"/>
      <c r="B84" s="8"/>
    </row>
    <row r="85" ht="14.25" spans="1:2">
      <c r="A85" s="8"/>
      <c r="B85" s="8"/>
    </row>
    <row r="86" ht="14.25" spans="1:2">
      <c r="A86" s="8"/>
      <c r="B86" s="8"/>
    </row>
    <row r="87" ht="14.25" spans="1:2">
      <c r="A87" s="8"/>
      <c r="B87" s="8"/>
    </row>
    <row r="88" ht="14.25" spans="1:2">
      <c r="A88" s="8"/>
      <c r="B88" s="8"/>
    </row>
    <row r="89" ht="14.25" spans="1:2">
      <c r="A89" s="8"/>
      <c r="B89" s="8"/>
    </row>
    <row r="90" ht="14.25" spans="1:2">
      <c r="A90" s="8"/>
      <c r="B90" s="8"/>
    </row>
    <row r="91" ht="14.25" spans="1:2">
      <c r="A91" s="8"/>
      <c r="B91" s="8"/>
    </row>
    <row r="92" ht="14.25" spans="1:2">
      <c r="A92" s="8"/>
      <c r="B92" s="8"/>
    </row>
    <row r="93" ht="14.25" spans="1:2">
      <c r="A93" s="8"/>
      <c r="B93" s="8"/>
    </row>
    <row r="94" ht="14.25" spans="1:2">
      <c r="A94" s="8"/>
      <c r="B94" s="8"/>
    </row>
    <row r="95" ht="14.25" spans="1:2">
      <c r="A95" s="8"/>
      <c r="B95" s="8"/>
    </row>
    <row r="96" ht="14.25" spans="1:2">
      <c r="A96" s="8"/>
      <c r="B96" s="8"/>
    </row>
    <row r="97" ht="14.25" spans="1:2">
      <c r="A97" s="8"/>
      <c r="B97" s="8"/>
    </row>
    <row r="98" ht="14.25" spans="1:2">
      <c r="A98" s="8"/>
      <c r="B98" s="8"/>
    </row>
    <row r="99" ht="14.25" spans="1:2">
      <c r="A99" s="8"/>
      <c r="B99" s="8"/>
    </row>
    <row r="100" ht="14.25" spans="1:2">
      <c r="A100" s="8"/>
      <c r="B100" s="8"/>
    </row>
    <row r="101" ht="14.25" spans="1:2">
      <c r="A101" s="8"/>
      <c r="B101" s="8"/>
    </row>
    <row r="102" ht="14.25" spans="1:2">
      <c r="A102" s="8"/>
      <c r="B102" s="8"/>
    </row>
    <row r="103" ht="14.25" spans="1:2">
      <c r="A103" s="8"/>
      <c r="B103" s="8"/>
    </row>
    <row r="104" ht="14.25" spans="1:2">
      <c r="A104" s="8"/>
      <c r="B104" s="8"/>
    </row>
    <row r="105" ht="14.25" spans="1:2">
      <c r="A105" s="8"/>
      <c r="B105" s="8"/>
    </row>
    <row r="106" ht="14.25" spans="1:2">
      <c r="A106" s="8"/>
      <c r="B106" s="8"/>
    </row>
    <row r="107" ht="14.25" spans="1:2">
      <c r="A107" s="8"/>
      <c r="B107" s="8"/>
    </row>
    <row r="108" ht="14.25" spans="1:2">
      <c r="A108" s="8"/>
      <c r="B108" s="8"/>
    </row>
    <row r="109" ht="14.25" spans="1:2">
      <c r="A109" s="8"/>
      <c r="B109" s="8"/>
    </row>
    <row r="110" ht="14.25" spans="1:2">
      <c r="A110" s="8"/>
      <c r="B110" s="8"/>
    </row>
    <row r="111" ht="14.25" spans="1:2">
      <c r="A111" s="8"/>
      <c r="B111" s="8"/>
    </row>
    <row r="112" ht="14.25" spans="1:2">
      <c r="A112" s="8"/>
      <c r="B112" s="8"/>
    </row>
    <row r="113" ht="14.25" spans="1:2">
      <c r="A113" s="8"/>
      <c r="B113" s="8"/>
    </row>
    <row r="114" ht="14.25" spans="1:2">
      <c r="A114" s="8"/>
      <c r="B114" s="8"/>
    </row>
    <row r="115" ht="14.25" spans="1:2">
      <c r="A115" s="8"/>
      <c r="B115" s="8"/>
    </row>
    <row r="116" ht="14.25" spans="1:2">
      <c r="A116" s="8"/>
      <c r="B116" s="8"/>
    </row>
    <row r="117" ht="14.25" spans="1:2">
      <c r="A117" s="8"/>
      <c r="B117" s="8"/>
    </row>
    <row r="118" ht="14.25" spans="1:2">
      <c r="A118" s="8"/>
      <c r="B118" s="8"/>
    </row>
    <row r="119" ht="14.25" spans="1:2">
      <c r="A119" s="8"/>
      <c r="B119" s="8"/>
    </row>
    <row r="120" ht="14.25" spans="1:2">
      <c r="A120" s="8"/>
      <c r="B120" s="8"/>
    </row>
    <row r="121" ht="14.25" spans="1:2">
      <c r="A121" s="8"/>
      <c r="B121" s="8"/>
    </row>
    <row r="122" ht="14.25" spans="1:2">
      <c r="A122" s="8"/>
      <c r="B122" s="8"/>
    </row>
    <row r="123" ht="14.25" spans="1:2">
      <c r="A123" s="8"/>
      <c r="B123" s="8"/>
    </row>
    <row r="124" ht="14.25" spans="1:2">
      <c r="A124" s="8"/>
      <c r="B124" s="8"/>
    </row>
    <row r="125" ht="14.25" spans="1:2">
      <c r="A125" s="8"/>
      <c r="B125" s="8"/>
    </row>
    <row r="126" ht="14.25" spans="1:2">
      <c r="A126" s="8"/>
      <c r="B126" s="8"/>
    </row>
    <row r="127" ht="14.25" spans="1:2">
      <c r="A127" s="8"/>
      <c r="B127" s="8"/>
    </row>
    <row r="128" ht="14.25" spans="1:2">
      <c r="A128" s="8"/>
      <c r="B128" s="8"/>
    </row>
    <row r="129" ht="14.25" spans="1:2">
      <c r="A129" s="8"/>
      <c r="B129" s="8"/>
    </row>
    <row r="130" ht="14.25" spans="1:2">
      <c r="A130" s="8"/>
      <c r="B130" s="8"/>
    </row>
    <row r="131" ht="14.25" spans="1:2">
      <c r="A131" s="8"/>
      <c r="B131" s="8"/>
    </row>
    <row r="132" ht="14.25" spans="1:2">
      <c r="A132" s="8"/>
      <c r="B132" s="8"/>
    </row>
    <row r="133" ht="14.25" spans="1:2">
      <c r="A133" s="8"/>
      <c r="B133" s="8"/>
    </row>
    <row r="134" ht="14.25" spans="1:2">
      <c r="A134" s="8"/>
      <c r="B134" s="8"/>
    </row>
    <row r="135" ht="14.25" spans="1:2">
      <c r="A135" s="8"/>
      <c r="B135" s="8"/>
    </row>
    <row r="136" ht="14.25" spans="1:2">
      <c r="A136" s="8"/>
      <c r="B136" s="8"/>
    </row>
    <row r="137" ht="14.25" spans="1:2">
      <c r="A137" s="8"/>
      <c r="B137" s="8"/>
    </row>
    <row r="138" ht="14.25" spans="1:2">
      <c r="A138" s="8"/>
      <c r="B138" s="8"/>
    </row>
    <row r="139" ht="14.25" spans="1:2">
      <c r="A139" s="8"/>
      <c r="B139" s="8"/>
    </row>
    <row r="140" ht="14.25" spans="1:2">
      <c r="A140" s="8"/>
      <c r="B140" s="8"/>
    </row>
    <row r="141" ht="14.25" spans="1:2">
      <c r="A141" s="8"/>
      <c r="B141" s="8"/>
    </row>
    <row r="142" ht="14.25" spans="1:2">
      <c r="A142" s="8"/>
      <c r="B142" s="8"/>
    </row>
    <row r="143" ht="14.25" spans="1:2">
      <c r="A143" s="8"/>
      <c r="B143" s="8"/>
    </row>
    <row r="144" ht="14.25" spans="1:2">
      <c r="A144" s="8"/>
      <c r="B144" s="8"/>
    </row>
    <row r="145" ht="14.25" spans="1:2">
      <c r="A145" s="8"/>
      <c r="B145" s="8"/>
    </row>
    <row r="146" ht="14.25" spans="1:2">
      <c r="A146" s="8"/>
      <c r="B146" s="8"/>
    </row>
    <row r="147" ht="14.25" spans="1:2">
      <c r="A147" s="8"/>
      <c r="B147" s="8"/>
    </row>
  </sheetData>
  <mergeCells count="2">
    <mergeCell ref="B1:F1"/>
    <mergeCell ref="F23:G23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E25" sqref="E25"/>
    </sheetView>
  </sheetViews>
  <sheetFormatPr defaultColWidth="9" defaultRowHeight="15.75"/>
  <cols>
    <col min="1" max="1" width="5.5" style="159" customWidth="1"/>
    <col min="2" max="2" width="31.5" style="159" customWidth="1"/>
    <col min="3" max="3" width="6.375" style="159" customWidth="1"/>
    <col min="4" max="4" width="10.375" style="159" customWidth="1"/>
    <col min="5" max="5" width="9.5" style="159" customWidth="1"/>
    <col min="6" max="6" width="8" style="159" customWidth="1"/>
    <col min="7" max="12" width="10.625" style="159" hidden="1" customWidth="1" outlineLevel="1"/>
    <col min="13" max="13" width="13.125" style="159" hidden="1" customWidth="1" outlineLevel="1"/>
    <col min="14" max="14" width="12.375" style="903" customWidth="1" collapsed="1"/>
    <col min="15" max="15" width="12.375" style="903" hidden="1" customWidth="1" outlineLevel="1"/>
    <col min="16" max="16" width="11.625" style="805" hidden="1" customWidth="1" outlineLevel="1"/>
    <col min="17" max="17" width="11.625" style="805" customWidth="1" collapsed="1"/>
    <col min="18" max="18" width="10.125" style="199" customWidth="1"/>
    <col min="19" max="19" width="14.625" style="159" customWidth="1"/>
    <col min="20" max="20" width="12.375" style="31" customWidth="1"/>
    <col min="21" max="22" width="9" style="31"/>
    <col min="23" max="16384" width="9" style="159"/>
  </cols>
  <sheetData>
    <row r="1" ht="30" customHeight="1" spans="1:19">
      <c r="A1" s="270" t="s">
        <v>113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135" t="s">
        <v>114</v>
      </c>
    </row>
    <row r="2" ht="15" customHeight="1" spans="16:19">
      <c r="P2" s="159"/>
      <c r="Q2" s="159"/>
      <c r="S2" s="135"/>
    </row>
    <row r="3" s="139" customFormat="1" ht="20.45" customHeight="1" spans="1:22">
      <c r="A3" s="139" t="e">
        <f>#REF!</f>
        <v>#REF!</v>
      </c>
      <c r="E3" s="355" t="e">
        <f>"                           "&amp;#REF!</f>
        <v>#REF!</v>
      </c>
      <c r="N3" s="904"/>
      <c r="O3" s="904"/>
      <c r="P3" s="275"/>
      <c r="Q3" s="275"/>
      <c r="R3" s="275"/>
      <c r="S3" s="142" t="s">
        <v>2</v>
      </c>
      <c r="T3" s="1030" t="s">
        <v>115</v>
      </c>
      <c r="U3" s="1030"/>
      <c r="V3" s="1030"/>
    </row>
    <row r="4" s="160" customFormat="1" ht="21" customHeight="1" spans="1:22">
      <c r="A4" s="356" t="s">
        <v>3</v>
      </c>
      <c r="B4" s="356" t="s">
        <v>116</v>
      </c>
      <c r="C4" s="356" t="s">
        <v>117</v>
      </c>
      <c r="D4" s="356" t="s">
        <v>118</v>
      </c>
      <c r="E4" s="356" t="s">
        <v>119</v>
      </c>
      <c r="F4" s="356" t="s">
        <v>120</v>
      </c>
      <c r="G4" s="944" t="s">
        <v>121</v>
      </c>
      <c r="H4" s="881"/>
      <c r="I4" s="881"/>
      <c r="J4" s="881"/>
      <c r="K4" s="881"/>
      <c r="L4" s="881"/>
      <c r="M4" s="882"/>
      <c r="N4" s="174" t="s">
        <v>8</v>
      </c>
      <c r="O4" s="1088" t="s">
        <v>122</v>
      </c>
      <c r="P4" s="356" t="s">
        <v>123</v>
      </c>
      <c r="Q4" s="356" t="s">
        <v>9</v>
      </c>
      <c r="R4" s="356" t="s">
        <v>10</v>
      </c>
      <c r="S4" s="356" t="s">
        <v>19</v>
      </c>
      <c r="T4" s="17" t="s">
        <v>124</v>
      </c>
      <c r="U4" s="17" t="s">
        <v>125</v>
      </c>
      <c r="V4" s="17" t="s">
        <v>126</v>
      </c>
    </row>
    <row r="5" s="160" customFormat="1" ht="21" customHeight="1" spans="1:22">
      <c r="A5" s="601"/>
      <c r="B5" s="601"/>
      <c r="C5" s="601"/>
      <c r="D5" s="601"/>
      <c r="E5" s="601"/>
      <c r="F5" s="601"/>
      <c r="G5" s="277" t="s">
        <v>127</v>
      </c>
      <c r="H5" s="1045" t="s">
        <v>128</v>
      </c>
      <c r="I5" s="1045" t="s">
        <v>129</v>
      </c>
      <c r="J5" s="1045" t="s">
        <v>130</v>
      </c>
      <c r="K5" s="1045" t="s">
        <v>131</v>
      </c>
      <c r="L5" s="1045" t="s">
        <v>132</v>
      </c>
      <c r="M5" s="1045" t="s">
        <v>133</v>
      </c>
      <c r="N5" s="601"/>
      <c r="O5" s="1089"/>
      <c r="P5" s="601"/>
      <c r="Q5" s="601"/>
      <c r="R5" s="601">
        <f>IF(N5=0,0,ROUND((P5-N5)/N5*100,2))</f>
        <v>0</v>
      </c>
      <c r="S5" s="601"/>
      <c r="T5" s="5"/>
      <c r="U5" s="5"/>
      <c r="V5" s="5"/>
    </row>
    <row r="6" s="160" customFormat="1" ht="21" customHeight="1" spans="1:22">
      <c r="A6" s="19">
        <f>ROW()-5</f>
        <v>1</v>
      </c>
      <c r="B6" s="906"/>
      <c r="C6" s="906"/>
      <c r="D6" s="126"/>
      <c r="E6" s="180"/>
      <c r="F6" s="126"/>
      <c r="G6" s="126"/>
      <c r="H6" s="126"/>
      <c r="I6" s="126"/>
      <c r="J6" s="126"/>
      <c r="K6" s="126"/>
      <c r="L6" s="126"/>
      <c r="M6" s="126"/>
      <c r="N6" s="908"/>
      <c r="O6" s="1090"/>
      <c r="P6" s="900"/>
      <c r="Q6" s="900"/>
      <c r="R6" s="909"/>
      <c r="S6" s="213"/>
      <c r="T6" s="5"/>
      <c r="U6" s="5"/>
      <c r="V6" s="5"/>
    </row>
    <row r="7" s="160" customFormat="1" ht="21" customHeight="1" spans="1:22">
      <c r="A7" s="364"/>
      <c r="B7" s="906"/>
      <c r="C7" s="906"/>
      <c r="D7" s="126"/>
      <c r="E7" s="180"/>
      <c r="F7" s="126"/>
      <c r="G7" s="126"/>
      <c r="H7" s="126"/>
      <c r="I7" s="126"/>
      <c r="J7" s="126"/>
      <c r="K7" s="126"/>
      <c r="L7" s="126"/>
      <c r="M7" s="126"/>
      <c r="N7" s="908"/>
      <c r="O7" s="1090"/>
      <c r="P7" s="900"/>
      <c r="Q7" s="900"/>
      <c r="R7" s="909"/>
      <c r="S7" s="213"/>
      <c r="T7" s="5"/>
      <c r="U7" s="5"/>
      <c r="V7" s="5"/>
    </row>
    <row r="8" s="160" customFormat="1" ht="21" customHeight="1" spans="1:22">
      <c r="A8" s="364"/>
      <c r="B8" s="906"/>
      <c r="C8" s="906"/>
      <c r="D8" s="126"/>
      <c r="E8" s="180"/>
      <c r="F8" s="126"/>
      <c r="G8" s="126"/>
      <c r="H8" s="126"/>
      <c r="I8" s="126"/>
      <c r="J8" s="126"/>
      <c r="K8" s="126"/>
      <c r="L8" s="126"/>
      <c r="M8" s="126"/>
      <c r="N8" s="1091"/>
      <c r="O8" s="908"/>
      <c r="P8" s="900"/>
      <c r="Q8" s="900"/>
      <c r="R8" s="909"/>
      <c r="S8" s="213"/>
      <c r="T8" s="5"/>
      <c r="U8" s="5"/>
      <c r="V8" s="5"/>
    </row>
    <row r="9" s="160" customFormat="1" ht="21" customHeight="1" spans="1:22">
      <c r="A9" s="364"/>
      <c r="B9" s="906"/>
      <c r="C9" s="906"/>
      <c r="D9" s="126"/>
      <c r="E9" s="180"/>
      <c r="F9" s="126"/>
      <c r="G9" s="126"/>
      <c r="H9" s="126"/>
      <c r="I9" s="126"/>
      <c r="J9" s="126"/>
      <c r="K9" s="126"/>
      <c r="L9" s="126"/>
      <c r="M9" s="126"/>
      <c r="N9" s="908"/>
      <c r="O9" s="908"/>
      <c r="P9" s="900"/>
      <c r="Q9" s="900"/>
      <c r="R9" s="909"/>
      <c r="S9" s="213"/>
      <c r="T9" s="5"/>
      <c r="U9" s="5"/>
      <c r="V9" s="5"/>
    </row>
    <row r="10" s="160" customFormat="1" ht="21" customHeight="1" spans="1:22">
      <c r="A10" s="364"/>
      <c r="B10" s="906"/>
      <c r="C10" s="906"/>
      <c r="D10" s="126"/>
      <c r="E10" s="180"/>
      <c r="F10" s="126"/>
      <c r="G10" s="126"/>
      <c r="H10" s="126"/>
      <c r="I10" s="126"/>
      <c r="J10" s="126"/>
      <c r="K10" s="126"/>
      <c r="L10" s="126"/>
      <c r="M10" s="126"/>
      <c r="N10" s="908"/>
      <c r="O10" s="908"/>
      <c r="P10" s="900"/>
      <c r="Q10" s="900"/>
      <c r="R10" s="909"/>
      <c r="S10" s="213"/>
      <c r="T10" s="5"/>
      <c r="U10" s="5"/>
      <c r="V10" s="5"/>
    </row>
    <row r="11" s="160" customFormat="1" ht="21" customHeight="1" spans="1:22">
      <c r="A11" s="364"/>
      <c r="B11" s="906"/>
      <c r="C11" s="906"/>
      <c r="D11" s="126"/>
      <c r="E11" s="180"/>
      <c r="F11" s="126"/>
      <c r="G11" s="126"/>
      <c r="H11" s="126"/>
      <c r="I11" s="126"/>
      <c r="J11" s="126"/>
      <c r="K11" s="126"/>
      <c r="L11" s="126"/>
      <c r="M11" s="126"/>
      <c r="N11" s="908"/>
      <c r="O11" s="908"/>
      <c r="P11" s="900"/>
      <c r="Q11" s="900"/>
      <c r="R11" s="909"/>
      <c r="S11" s="213"/>
      <c r="T11" s="5"/>
      <c r="U11" s="5"/>
      <c r="V11" s="5"/>
    </row>
    <row r="12" s="160" customFormat="1" ht="21" customHeight="1" spans="1:22">
      <c r="A12" s="364"/>
      <c r="B12" s="906"/>
      <c r="C12" s="906"/>
      <c r="D12" s="126"/>
      <c r="E12" s="180"/>
      <c r="F12" s="126"/>
      <c r="G12" s="126"/>
      <c r="H12" s="126"/>
      <c r="I12" s="126"/>
      <c r="J12" s="126"/>
      <c r="K12" s="126"/>
      <c r="L12" s="126"/>
      <c r="M12" s="126"/>
      <c r="N12" s="908"/>
      <c r="O12" s="908"/>
      <c r="P12" s="900"/>
      <c r="Q12" s="900"/>
      <c r="R12" s="909"/>
      <c r="S12" s="213"/>
      <c r="T12" s="5"/>
      <c r="U12" s="5"/>
      <c r="V12" s="5"/>
    </row>
    <row r="13" s="160" customFormat="1" ht="21" customHeight="1" spans="1:22">
      <c r="A13" s="364"/>
      <c r="B13" s="378"/>
      <c r="C13" s="378"/>
      <c r="D13" s="126"/>
      <c r="E13" s="180"/>
      <c r="F13" s="126"/>
      <c r="G13" s="126"/>
      <c r="H13" s="126"/>
      <c r="I13" s="126"/>
      <c r="J13" s="126"/>
      <c r="K13" s="126"/>
      <c r="L13" s="126"/>
      <c r="M13" s="126"/>
      <c r="N13" s="908"/>
      <c r="O13" s="908"/>
      <c r="P13" s="909"/>
      <c r="Q13" s="909"/>
      <c r="R13" s="909"/>
      <c r="S13" s="213"/>
      <c r="T13" s="5"/>
      <c r="U13" s="5"/>
      <c r="V13" s="5"/>
    </row>
    <row r="14" s="160" customFormat="1" ht="21" customHeight="1" spans="1:22">
      <c r="A14" s="364"/>
      <c r="B14" s="378"/>
      <c r="C14" s="378"/>
      <c r="D14" s="126"/>
      <c r="E14" s="180"/>
      <c r="F14" s="126"/>
      <c r="G14" s="126"/>
      <c r="H14" s="126"/>
      <c r="I14" s="126"/>
      <c r="J14" s="126"/>
      <c r="K14" s="126"/>
      <c r="L14" s="126"/>
      <c r="M14" s="126"/>
      <c r="N14" s="908"/>
      <c r="O14" s="908"/>
      <c r="P14" s="909"/>
      <c r="Q14" s="909"/>
      <c r="R14" s="909"/>
      <c r="S14" s="213"/>
      <c r="T14" s="5"/>
      <c r="U14" s="5"/>
      <c r="V14" s="5"/>
    </row>
    <row r="15" s="160" customFormat="1" ht="21" customHeight="1" spans="1:22">
      <c r="A15" s="364"/>
      <c r="B15" s="906"/>
      <c r="C15" s="906"/>
      <c r="D15" s="126"/>
      <c r="E15" s="180"/>
      <c r="F15" s="126"/>
      <c r="G15" s="126"/>
      <c r="H15" s="126"/>
      <c r="I15" s="126"/>
      <c r="J15" s="126"/>
      <c r="K15" s="126"/>
      <c r="L15" s="126"/>
      <c r="M15" s="126"/>
      <c r="N15" s="908"/>
      <c r="O15" s="908"/>
      <c r="P15" s="900"/>
      <c r="Q15" s="900"/>
      <c r="R15" s="909"/>
      <c r="S15" s="213"/>
      <c r="T15" s="5"/>
      <c r="U15" s="5"/>
      <c r="V15" s="5"/>
    </row>
    <row r="16" s="160" customFormat="1" ht="21" customHeight="1" spans="1:22">
      <c r="A16" s="364"/>
      <c r="B16" s="906"/>
      <c r="C16" s="906"/>
      <c r="D16" s="126"/>
      <c r="E16" s="180"/>
      <c r="F16" s="126"/>
      <c r="G16" s="126"/>
      <c r="H16" s="126"/>
      <c r="I16" s="126"/>
      <c r="J16" s="126"/>
      <c r="K16" s="126"/>
      <c r="L16" s="126"/>
      <c r="M16" s="126"/>
      <c r="N16" s="908"/>
      <c r="O16" s="908"/>
      <c r="P16" s="909"/>
      <c r="Q16" s="909"/>
      <c r="R16" s="909"/>
      <c r="S16" s="213"/>
      <c r="T16" s="5"/>
      <c r="U16" s="5"/>
      <c r="V16" s="5"/>
    </row>
    <row r="17" s="160" customFormat="1" ht="21" customHeight="1" spans="1:22">
      <c r="A17" s="364"/>
      <c r="B17" s="906"/>
      <c r="C17" s="906"/>
      <c r="D17" s="126"/>
      <c r="E17" s="180"/>
      <c r="F17" s="126"/>
      <c r="G17" s="126"/>
      <c r="H17" s="126"/>
      <c r="I17" s="126"/>
      <c r="J17" s="126"/>
      <c r="K17" s="126"/>
      <c r="L17" s="126"/>
      <c r="M17" s="126"/>
      <c r="N17" s="908"/>
      <c r="O17" s="908"/>
      <c r="P17" s="900"/>
      <c r="Q17" s="900"/>
      <c r="R17" s="909"/>
      <c r="S17" s="213"/>
      <c r="T17" s="31"/>
      <c r="U17" s="31"/>
      <c r="V17" s="31"/>
    </row>
    <row r="18" ht="21" customHeight="1" spans="1:19">
      <c r="A18" s="910"/>
      <c r="B18" s="913" t="s">
        <v>134</v>
      </c>
      <c r="C18" s="911"/>
      <c r="D18" s="912"/>
      <c r="E18" s="912"/>
      <c r="F18" s="912"/>
      <c r="G18" s="912"/>
      <c r="H18" s="912"/>
      <c r="I18" s="912"/>
      <c r="J18" s="912"/>
      <c r="K18" s="912"/>
      <c r="L18" s="912"/>
      <c r="M18" s="912"/>
      <c r="N18" s="742">
        <f>SUM(N5:N17)</f>
        <v>0</v>
      </c>
      <c r="O18" s="742"/>
      <c r="P18" s="742">
        <f>SUM(P5:P17)</f>
        <v>0</v>
      </c>
      <c r="Q18" s="742">
        <f>SUM(Q6:Q17)</f>
        <v>0</v>
      </c>
      <c r="R18" s="916">
        <f>IF(N18=0,0,ROUND((P18-N18)/N18*100,2))</f>
        <v>0</v>
      </c>
      <c r="S18" s="917"/>
    </row>
    <row r="19" ht="21" customHeight="1" spans="1:19">
      <c r="A19" s="910"/>
      <c r="B19" s="913" t="s">
        <v>135</v>
      </c>
      <c r="C19" s="911"/>
      <c r="D19" s="912"/>
      <c r="E19" s="912"/>
      <c r="F19" s="912"/>
      <c r="G19" s="1087"/>
      <c r="H19" s="1087"/>
      <c r="I19" s="1087"/>
      <c r="J19" s="1087"/>
      <c r="K19" s="1087"/>
      <c r="L19" s="1087"/>
      <c r="M19" s="1087"/>
      <c r="N19" s="914"/>
      <c r="O19" s="914">
        <f>SUM(O6:O17)</f>
        <v>0</v>
      </c>
      <c r="P19" s="915"/>
      <c r="Q19" s="915"/>
      <c r="R19" s="916">
        <f>IF(N19=0,0,ROUND((P19-N19)/N19*100,2))</f>
        <v>0</v>
      </c>
      <c r="S19" s="917"/>
    </row>
    <row r="20" ht="21" customHeight="1" spans="1:19">
      <c r="A20" s="910"/>
      <c r="B20" s="911" t="s">
        <v>136</v>
      </c>
      <c r="C20" s="911"/>
      <c r="D20" s="912"/>
      <c r="E20" s="912"/>
      <c r="F20" s="912"/>
      <c r="G20" s="1087"/>
      <c r="H20" s="1087"/>
      <c r="I20" s="1087"/>
      <c r="J20" s="1087"/>
      <c r="K20" s="1087"/>
      <c r="L20" s="1087"/>
      <c r="M20" s="1087"/>
      <c r="N20" s="914"/>
      <c r="O20" s="914"/>
      <c r="P20" s="914">
        <f>SUM(P6:P18)</f>
        <v>0</v>
      </c>
      <c r="Q20" s="915"/>
      <c r="R20" s="916"/>
      <c r="S20" s="917"/>
    </row>
    <row r="21" ht="21" customHeight="1" spans="1:19">
      <c r="A21" s="910"/>
      <c r="B21" s="913" t="s">
        <v>137</v>
      </c>
      <c r="C21" s="911"/>
      <c r="D21" s="912"/>
      <c r="E21" s="912"/>
      <c r="F21" s="912"/>
      <c r="G21" s="912"/>
      <c r="H21" s="912"/>
      <c r="I21" s="912"/>
      <c r="J21" s="912"/>
      <c r="K21" s="912"/>
      <c r="L21" s="912"/>
      <c r="M21" s="912"/>
      <c r="N21" s="742">
        <f>N18-O19</f>
        <v>0</v>
      </c>
      <c r="O21" s="742"/>
      <c r="P21" s="742"/>
      <c r="Q21" s="742">
        <f>Q18-P20</f>
        <v>0</v>
      </c>
      <c r="R21" s="916">
        <f>IF(N21=0,0,ROUND((P21-N21)/N21*100,2))</f>
        <v>0</v>
      </c>
      <c r="S21" s="917"/>
    </row>
    <row r="22" s="199" customFormat="1" ht="12.75" spans="1:22">
      <c r="A22" s="388" t="e">
        <f>#REF!&amp;#REF!</f>
        <v>#REF!</v>
      </c>
      <c r="E22" s="388" t="e">
        <f>#REF!&amp;#REF!</f>
        <v>#REF!</v>
      </c>
      <c r="N22" s="510"/>
      <c r="O22" s="510"/>
      <c r="P22" s="79" t="str">
        <f>现金!G21</f>
        <v>北京卓信大华资产评估有限公司</v>
      </c>
      <c r="Q22" s="79"/>
      <c r="R22" s="79"/>
      <c r="S22" s="79"/>
      <c r="T22" s="31"/>
      <c r="U22" s="31"/>
      <c r="V22" s="31"/>
    </row>
    <row r="23" s="199" customFormat="1" ht="12.75" spans="1:22">
      <c r="A23" s="388" t="e">
        <f>#REF!&amp;#REF!</f>
        <v>#REF!</v>
      </c>
      <c r="N23" s="510"/>
      <c r="O23" s="510"/>
      <c r="P23" s="841"/>
      <c r="Q23" s="841"/>
      <c r="T23" s="31"/>
      <c r="U23" s="31"/>
      <c r="V23" s="31"/>
    </row>
    <row r="24" s="199" customFormat="1" ht="12.75" spans="14:22">
      <c r="N24" s="510"/>
      <c r="O24" s="510"/>
      <c r="P24" s="805"/>
      <c r="Q24" s="805"/>
      <c r="T24" s="31"/>
      <c r="U24" s="31"/>
      <c r="V24" s="31"/>
    </row>
  </sheetData>
  <mergeCells count="16">
    <mergeCell ref="A1:R1"/>
    <mergeCell ref="T3:V3"/>
    <mergeCell ref="G4:M4"/>
    <mergeCell ref="P22:S22"/>
    <mergeCell ref="A4:A5"/>
    <mergeCell ref="B4:B5"/>
    <mergeCell ref="C4:C5"/>
    <mergeCell ref="D4:D5"/>
    <mergeCell ref="E4:E5"/>
    <mergeCell ref="F4:F5"/>
    <mergeCell ref="N4:N5"/>
    <mergeCell ref="O4:O5"/>
    <mergeCell ref="P4:P5"/>
    <mergeCell ref="Q4:Q5"/>
    <mergeCell ref="R4:R5"/>
    <mergeCell ref="S4:S5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4"/>
  <sheetViews>
    <sheetView topLeftCell="A13" workbookViewId="0">
      <selection activeCell="E25" sqref="E25"/>
    </sheetView>
  </sheetViews>
  <sheetFormatPr defaultColWidth="9" defaultRowHeight="15.75"/>
  <cols>
    <col min="1" max="1" width="5.5" style="159" customWidth="1"/>
    <col min="2" max="2" width="31.5" style="159" customWidth="1"/>
    <col min="3" max="3" width="6.375" style="159" customWidth="1"/>
    <col min="4" max="4" width="10.375" style="159" customWidth="1"/>
    <col min="5" max="5" width="9.5" style="159" customWidth="1"/>
    <col min="6" max="6" width="8" style="159" customWidth="1"/>
    <col min="7" max="12" width="10.625" style="159" hidden="1" customWidth="1" outlineLevel="1"/>
    <col min="13" max="13" width="13.125" style="159" hidden="1" customWidth="1" outlineLevel="1"/>
    <col min="14" max="14" width="12.375" style="903" customWidth="1" collapsed="1"/>
    <col min="15" max="19" width="12.375" style="903" hidden="1" customWidth="1" outlineLevel="1"/>
    <col min="20" max="20" width="11.625" style="805" hidden="1" customWidth="1" outlineLevel="1"/>
    <col min="21" max="21" width="11.625" style="805" customWidth="1" collapsed="1"/>
    <col min="22" max="22" width="10.125" style="199" customWidth="1"/>
    <col min="23" max="23" width="14.625" style="159" customWidth="1"/>
    <col min="24" max="24" width="12.375" style="31" customWidth="1"/>
    <col min="25" max="26" width="9" style="31"/>
    <col min="27" max="16384" width="9" style="159"/>
  </cols>
  <sheetData>
    <row r="1" ht="30" customHeight="1" spans="1:23">
      <c r="A1" s="270" t="s">
        <v>138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135" t="s">
        <v>139</v>
      </c>
    </row>
    <row r="2" ht="15" customHeight="1" spans="20:23">
      <c r="T2" s="159"/>
      <c r="U2" s="159"/>
      <c r="W2" s="135"/>
    </row>
    <row r="3" s="139" customFormat="1" ht="20.45" customHeight="1" spans="1:26">
      <c r="A3" s="139" t="e">
        <f>#REF!</f>
        <v>#REF!</v>
      </c>
      <c r="E3" s="355" t="e">
        <f>"                           "&amp;#REF!</f>
        <v>#REF!</v>
      </c>
      <c r="K3" s="355" t="e">
        <f>"                           "&amp;#REF!</f>
        <v>#REF!</v>
      </c>
      <c r="N3" s="904"/>
      <c r="O3" s="904"/>
      <c r="P3" s="904"/>
      <c r="Q3" s="904"/>
      <c r="R3" s="904"/>
      <c r="S3" s="904"/>
      <c r="T3" s="275"/>
      <c r="U3" s="275"/>
      <c r="V3" s="275"/>
      <c r="W3" s="142" t="s">
        <v>2</v>
      </c>
      <c r="X3" s="1030" t="s">
        <v>115</v>
      </c>
      <c r="Y3" s="1030"/>
      <c r="Z3" s="1030"/>
    </row>
    <row r="4" s="160" customFormat="1" ht="21" customHeight="1" spans="1:26">
      <c r="A4" s="356" t="s">
        <v>3</v>
      </c>
      <c r="B4" s="356" t="s">
        <v>116</v>
      </c>
      <c r="C4" s="356" t="s">
        <v>117</v>
      </c>
      <c r="D4" s="356" t="s">
        <v>118</v>
      </c>
      <c r="E4" s="356" t="s">
        <v>119</v>
      </c>
      <c r="F4" s="356" t="s">
        <v>120</v>
      </c>
      <c r="G4" s="944" t="s">
        <v>121</v>
      </c>
      <c r="H4" s="881"/>
      <c r="I4" s="881"/>
      <c r="J4" s="881"/>
      <c r="K4" s="881"/>
      <c r="L4" s="881"/>
      <c r="M4" s="882"/>
      <c r="N4" s="174" t="s">
        <v>8</v>
      </c>
      <c r="O4" s="356" t="s">
        <v>140</v>
      </c>
      <c r="P4" s="356" t="s">
        <v>141</v>
      </c>
      <c r="Q4" s="356" t="s">
        <v>142</v>
      </c>
      <c r="R4" s="356" t="s">
        <v>143</v>
      </c>
      <c r="S4" s="356" t="s">
        <v>144</v>
      </c>
      <c r="T4" s="356" t="s">
        <v>123</v>
      </c>
      <c r="U4" s="356" t="s">
        <v>9</v>
      </c>
      <c r="V4" s="356" t="s">
        <v>10</v>
      </c>
      <c r="W4" s="356" t="s">
        <v>19</v>
      </c>
      <c r="X4" s="17" t="s">
        <v>124</v>
      </c>
      <c r="Y4" s="17" t="s">
        <v>125</v>
      </c>
      <c r="Z4" s="17" t="s">
        <v>126</v>
      </c>
    </row>
    <row r="5" s="160" customFormat="1" ht="21" customHeight="1" spans="1:26">
      <c r="A5" s="601"/>
      <c r="B5" s="601"/>
      <c r="C5" s="601"/>
      <c r="D5" s="601"/>
      <c r="E5" s="601"/>
      <c r="F5" s="601"/>
      <c r="G5" s="277" t="s">
        <v>127</v>
      </c>
      <c r="H5" s="1045" t="s">
        <v>128</v>
      </c>
      <c r="I5" s="1045" t="s">
        <v>129</v>
      </c>
      <c r="J5" s="1045" t="s">
        <v>130</v>
      </c>
      <c r="K5" s="1045" t="s">
        <v>131</v>
      </c>
      <c r="L5" s="1045" t="s">
        <v>132</v>
      </c>
      <c r="M5" s="1045" t="s">
        <v>133</v>
      </c>
      <c r="N5" s="601"/>
      <c r="O5" s="601"/>
      <c r="P5" s="601"/>
      <c r="Q5" s="601"/>
      <c r="R5" s="601"/>
      <c r="S5" s="601"/>
      <c r="T5" s="601"/>
      <c r="U5" s="601"/>
      <c r="V5" s="601">
        <f>IF(N5=0,0,ROUND((T5-N5)/N5*100,2))</f>
        <v>0</v>
      </c>
      <c r="W5" s="601"/>
      <c r="X5" s="5"/>
      <c r="Y5" s="5"/>
      <c r="Z5" s="5"/>
    </row>
    <row r="6" s="160" customFormat="1" ht="21" customHeight="1" spans="1:26">
      <c r="A6" s="19">
        <f>ROW()-5</f>
        <v>1</v>
      </c>
      <c r="B6" s="906"/>
      <c r="C6" s="906"/>
      <c r="D6" s="126"/>
      <c r="E6" s="180"/>
      <c r="F6" s="126"/>
      <c r="G6" s="126"/>
      <c r="H6" s="126"/>
      <c r="I6" s="126"/>
      <c r="J6" s="126"/>
      <c r="K6" s="126"/>
      <c r="L6" s="126"/>
      <c r="M6" s="126"/>
      <c r="N6" s="908"/>
      <c r="O6" s="908"/>
      <c r="P6" s="908"/>
      <c r="Q6" s="908"/>
      <c r="R6" s="908"/>
      <c r="S6" s="908"/>
      <c r="T6" s="900"/>
      <c r="U6" s="900"/>
      <c r="V6" s="909"/>
      <c r="W6" s="213"/>
      <c r="X6" s="5"/>
      <c r="Y6" s="5"/>
      <c r="Z6" s="5"/>
    </row>
    <row r="7" s="160" customFormat="1" ht="21" customHeight="1" spans="1:26">
      <c r="A7" s="19">
        <f>ROW()-5</f>
        <v>2</v>
      </c>
      <c r="B7" s="906"/>
      <c r="C7" s="906"/>
      <c r="D7" s="126"/>
      <c r="E7" s="180"/>
      <c r="F7" s="126"/>
      <c r="G7" s="126"/>
      <c r="H7" s="126"/>
      <c r="I7" s="126"/>
      <c r="J7" s="126"/>
      <c r="K7" s="126"/>
      <c r="L7" s="126"/>
      <c r="M7" s="126"/>
      <c r="N7" s="908"/>
      <c r="O7" s="908"/>
      <c r="P7" s="908"/>
      <c r="Q7" s="908"/>
      <c r="R7" s="908"/>
      <c r="S7" s="908"/>
      <c r="T7" s="900"/>
      <c r="U7" s="900"/>
      <c r="V7" s="909"/>
      <c r="W7" s="213"/>
      <c r="X7" s="5"/>
      <c r="Y7" s="5"/>
      <c r="Z7" s="5"/>
    </row>
    <row r="8" s="160" customFormat="1" ht="21" customHeight="1" spans="1:26">
      <c r="A8" s="19">
        <f>ROW()-5</f>
        <v>3</v>
      </c>
      <c r="B8" s="906"/>
      <c r="C8" s="906"/>
      <c r="D8" s="126"/>
      <c r="E8" s="180"/>
      <c r="F8" s="126"/>
      <c r="G8" s="126"/>
      <c r="H8" s="126"/>
      <c r="I8" s="126"/>
      <c r="J8" s="126"/>
      <c r="K8" s="126"/>
      <c r="L8" s="126"/>
      <c r="M8" s="126"/>
      <c r="N8" s="908"/>
      <c r="O8" s="908"/>
      <c r="P8" s="908"/>
      <c r="Q8" s="908"/>
      <c r="R8" s="908"/>
      <c r="S8" s="908"/>
      <c r="T8" s="900"/>
      <c r="U8" s="900"/>
      <c r="V8" s="909"/>
      <c r="W8" s="213"/>
      <c r="X8" s="5"/>
      <c r="Y8" s="5"/>
      <c r="Z8" s="5"/>
    </row>
    <row r="9" s="160" customFormat="1" ht="21" customHeight="1" spans="1:26">
      <c r="A9" s="19">
        <f>ROW()-5</f>
        <v>4</v>
      </c>
      <c r="B9" s="906"/>
      <c r="C9" s="906"/>
      <c r="D9" s="126"/>
      <c r="E9" s="180"/>
      <c r="F9" s="126"/>
      <c r="G9" s="126"/>
      <c r="H9" s="126"/>
      <c r="I9" s="126"/>
      <c r="J9" s="126"/>
      <c r="K9" s="126"/>
      <c r="L9" s="126"/>
      <c r="M9" s="126"/>
      <c r="N9" s="908"/>
      <c r="O9" s="908"/>
      <c r="P9" s="908"/>
      <c r="Q9" s="908"/>
      <c r="R9" s="908"/>
      <c r="S9" s="908"/>
      <c r="T9" s="900"/>
      <c r="U9" s="900"/>
      <c r="V9" s="909"/>
      <c r="W9" s="213"/>
      <c r="X9" s="5"/>
      <c r="Y9" s="5"/>
      <c r="Z9" s="5"/>
    </row>
    <row r="10" s="160" customFormat="1" ht="21" customHeight="1" spans="1:26">
      <c r="A10" s="364"/>
      <c r="B10" s="906"/>
      <c r="C10" s="906"/>
      <c r="D10" s="126"/>
      <c r="E10" s="180"/>
      <c r="F10" s="126"/>
      <c r="G10" s="126"/>
      <c r="H10" s="126"/>
      <c r="I10" s="126"/>
      <c r="J10" s="126"/>
      <c r="K10" s="126"/>
      <c r="L10" s="126"/>
      <c r="M10" s="126"/>
      <c r="N10" s="908"/>
      <c r="O10" s="908"/>
      <c r="P10" s="908"/>
      <c r="Q10" s="908"/>
      <c r="R10" s="908"/>
      <c r="S10" s="908"/>
      <c r="T10" s="900"/>
      <c r="U10" s="900"/>
      <c r="V10" s="909"/>
      <c r="W10" s="213"/>
      <c r="X10" s="5"/>
      <c r="Y10" s="5"/>
      <c r="Z10" s="5"/>
    </row>
    <row r="11" s="160" customFormat="1" ht="21" customHeight="1" spans="1:26">
      <c r="A11" s="364"/>
      <c r="B11" s="906"/>
      <c r="C11" s="906"/>
      <c r="D11" s="126"/>
      <c r="E11" s="180"/>
      <c r="F11" s="126"/>
      <c r="G11" s="126"/>
      <c r="H11" s="126"/>
      <c r="I11" s="126"/>
      <c r="J11" s="126"/>
      <c r="K11" s="126"/>
      <c r="L11" s="126"/>
      <c r="M11" s="126"/>
      <c r="N11" s="908"/>
      <c r="O11" s="908"/>
      <c r="P11" s="908"/>
      <c r="Q11" s="908"/>
      <c r="R11" s="908"/>
      <c r="S11" s="908"/>
      <c r="T11" s="900"/>
      <c r="U11" s="900"/>
      <c r="V11" s="909"/>
      <c r="W11" s="213"/>
      <c r="X11" s="5"/>
      <c r="Y11" s="5"/>
      <c r="Z11" s="5"/>
    </row>
    <row r="12" s="160" customFormat="1" ht="21" customHeight="1" spans="1:26">
      <c r="A12" s="364"/>
      <c r="B12" s="906"/>
      <c r="C12" s="906"/>
      <c r="D12" s="126"/>
      <c r="E12" s="180"/>
      <c r="F12" s="126"/>
      <c r="G12" s="126"/>
      <c r="H12" s="126"/>
      <c r="I12" s="126"/>
      <c r="J12" s="126"/>
      <c r="K12" s="126"/>
      <c r="L12" s="126"/>
      <c r="M12" s="126"/>
      <c r="N12" s="908"/>
      <c r="O12" s="908"/>
      <c r="P12" s="908"/>
      <c r="Q12" s="908"/>
      <c r="R12" s="908"/>
      <c r="S12" s="908"/>
      <c r="T12" s="900"/>
      <c r="U12" s="900"/>
      <c r="V12" s="909"/>
      <c r="W12" s="213"/>
      <c r="X12" s="5"/>
      <c r="Y12" s="5"/>
      <c r="Z12" s="5"/>
    </row>
    <row r="13" s="160" customFormat="1" ht="21" customHeight="1" spans="1:26">
      <c r="A13" s="364"/>
      <c r="B13" s="378"/>
      <c r="C13" s="378"/>
      <c r="D13" s="126"/>
      <c r="E13" s="180"/>
      <c r="F13" s="126"/>
      <c r="G13" s="126"/>
      <c r="H13" s="126"/>
      <c r="I13" s="126"/>
      <c r="J13" s="126"/>
      <c r="K13" s="126"/>
      <c r="L13" s="126"/>
      <c r="M13" s="126"/>
      <c r="N13" s="908"/>
      <c r="O13" s="908"/>
      <c r="P13" s="908"/>
      <c r="Q13" s="908"/>
      <c r="R13" s="908"/>
      <c r="S13" s="908"/>
      <c r="T13" s="909"/>
      <c r="U13" s="909"/>
      <c r="V13" s="909"/>
      <c r="W13" s="213"/>
      <c r="X13" s="5"/>
      <c r="Y13" s="5"/>
      <c r="Z13" s="5"/>
    </row>
    <row r="14" s="160" customFormat="1" ht="21" customHeight="1" spans="1:26">
      <c r="A14" s="364"/>
      <c r="B14" s="378"/>
      <c r="C14" s="378"/>
      <c r="D14" s="126"/>
      <c r="E14" s="180"/>
      <c r="F14" s="126"/>
      <c r="G14" s="126"/>
      <c r="H14" s="126"/>
      <c r="I14" s="126"/>
      <c r="J14" s="126"/>
      <c r="K14" s="126"/>
      <c r="L14" s="126"/>
      <c r="M14" s="126"/>
      <c r="N14" s="908"/>
      <c r="O14" s="908"/>
      <c r="P14" s="908"/>
      <c r="Q14" s="908"/>
      <c r="R14" s="908"/>
      <c r="S14" s="908"/>
      <c r="T14" s="909"/>
      <c r="U14" s="909"/>
      <c r="V14" s="909"/>
      <c r="W14" s="213"/>
      <c r="X14" s="5"/>
      <c r="Y14" s="5"/>
      <c r="Z14" s="5"/>
    </row>
    <row r="15" s="160" customFormat="1" ht="21" customHeight="1" spans="1:26">
      <c r="A15" s="364"/>
      <c r="B15" s="378"/>
      <c r="C15" s="378"/>
      <c r="D15" s="126"/>
      <c r="E15" s="180"/>
      <c r="F15" s="126"/>
      <c r="G15" s="126"/>
      <c r="H15" s="126"/>
      <c r="I15" s="126"/>
      <c r="J15" s="126"/>
      <c r="K15" s="126"/>
      <c r="L15" s="126"/>
      <c r="M15" s="126"/>
      <c r="N15" s="908"/>
      <c r="O15" s="908"/>
      <c r="P15" s="908"/>
      <c r="Q15" s="908"/>
      <c r="R15" s="908"/>
      <c r="S15" s="908"/>
      <c r="T15" s="900"/>
      <c r="U15" s="900"/>
      <c r="V15" s="909"/>
      <c r="W15" s="213"/>
      <c r="X15" s="5"/>
      <c r="Y15" s="5"/>
      <c r="Z15" s="5"/>
    </row>
    <row r="16" s="160" customFormat="1" ht="21" customHeight="1" spans="1:26">
      <c r="A16" s="364"/>
      <c r="B16" s="906"/>
      <c r="C16" s="906"/>
      <c r="D16" s="126"/>
      <c r="E16" s="180"/>
      <c r="F16" s="126"/>
      <c r="G16" s="126"/>
      <c r="H16" s="126"/>
      <c r="I16" s="126"/>
      <c r="J16" s="126"/>
      <c r="K16" s="126"/>
      <c r="L16" s="126"/>
      <c r="M16" s="126"/>
      <c r="N16" s="908"/>
      <c r="O16" s="908"/>
      <c r="P16" s="908"/>
      <c r="Q16" s="908"/>
      <c r="R16" s="908"/>
      <c r="S16" s="908"/>
      <c r="T16" s="900"/>
      <c r="U16" s="900"/>
      <c r="V16" s="909"/>
      <c r="W16" s="213"/>
      <c r="X16" s="31"/>
      <c r="Y16" s="31"/>
      <c r="Z16" s="31"/>
    </row>
    <row r="17" s="160" customFormat="1" ht="21" customHeight="1" spans="1:26">
      <c r="A17" s="364"/>
      <c r="B17" s="906"/>
      <c r="C17" s="906"/>
      <c r="D17" s="126"/>
      <c r="E17" s="180"/>
      <c r="F17" s="126"/>
      <c r="G17" s="126"/>
      <c r="H17" s="126"/>
      <c r="I17" s="126"/>
      <c r="J17" s="126"/>
      <c r="K17" s="126"/>
      <c r="L17" s="126"/>
      <c r="M17" s="126"/>
      <c r="N17" s="908"/>
      <c r="O17" s="908"/>
      <c r="P17" s="908"/>
      <c r="Q17" s="908"/>
      <c r="R17" s="908"/>
      <c r="S17" s="908"/>
      <c r="T17" s="909"/>
      <c r="U17" s="909"/>
      <c r="V17" s="909"/>
      <c r="W17" s="213"/>
      <c r="X17" s="31"/>
      <c r="Y17" s="31"/>
      <c r="Z17" s="31"/>
    </row>
    <row r="18" ht="21" customHeight="1" spans="1:23">
      <c r="A18" s="910"/>
      <c r="B18" s="913" t="s">
        <v>134</v>
      </c>
      <c r="C18" s="911"/>
      <c r="D18" s="912"/>
      <c r="E18" s="912"/>
      <c r="F18" s="912"/>
      <c r="G18" s="912"/>
      <c r="H18" s="912"/>
      <c r="I18" s="912"/>
      <c r="J18" s="912"/>
      <c r="K18" s="912"/>
      <c r="L18" s="912"/>
      <c r="M18" s="912"/>
      <c r="N18" s="742">
        <f>SUM(N5:N17)</f>
        <v>0</v>
      </c>
      <c r="O18" s="742"/>
      <c r="P18" s="742"/>
      <c r="Q18" s="742"/>
      <c r="R18" s="742"/>
      <c r="S18" s="742"/>
      <c r="T18" s="742"/>
      <c r="U18" s="742">
        <f>SUM(U6:U17)</f>
        <v>0</v>
      </c>
      <c r="V18" s="916"/>
      <c r="W18" s="917"/>
    </row>
    <row r="19" ht="21" customHeight="1" spans="1:23">
      <c r="A19" s="910"/>
      <c r="B19" s="913" t="s">
        <v>135</v>
      </c>
      <c r="C19" s="911"/>
      <c r="D19" s="912"/>
      <c r="E19" s="912"/>
      <c r="F19" s="912"/>
      <c r="G19" s="1087"/>
      <c r="H19" s="1087"/>
      <c r="I19" s="1087"/>
      <c r="J19" s="1087"/>
      <c r="K19" s="1087"/>
      <c r="L19" s="1087"/>
      <c r="M19" s="1087"/>
      <c r="N19" s="914"/>
      <c r="O19" s="914">
        <f>SUM(O6:O17)</f>
        <v>0</v>
      </c>
      <c r="P19" s="914"/>
      <c r="Q19" s="914"/>
      <c r="R19" s="914"/>
      <c r="S19" s="914"/>
      <c r="T19" s="914"/>
      <c r="U19" s="915"/>
      <c r="V19" s="916">
        <f>IF(N19=0,0,ROUND((T19-N19)/N19*100,2))</f>
        <v>0</v>
      </c>
      <c r="W19" s="917"/>
    </row>
    <row r="20" ht="21" customHeight="1" spans="1:23">
      <c r="A20" s="910"/>
      <c r="B20" s="911" t="s">
        <v>136</v>
      </c>
      <c r="C20" s="911"/>
      <c r="D20" s="912"/>
      <c r="E20" s="912"/>
      <c r="F20" s="912"/>
      <c r="G20" s="1087"/>
      <c r="H20" s="1087"/>
      <c r="I20" s="1087"/>
      <c r="J20" s="1087"/>
      <c r="K20" s="1087"/>
      <c r="L20" s="1087"/>
      <c r="M20" s="1087"/>
      <c r="N20" s="914"/>
      <c r="O20" s="914"/>
      <c r="P20" s="914"/>
      <c r="Q20" s="914"/>
      <c r="R20" s="914"/>
      <c r="S20" s="914"/>
      <c r="T20" s="915">
        <f>SUM(T6:T18)</f>
        <v>0</v>
      </c>
      <c r="U20" s="915"/>
      <c r="V20" s="916"/>
      <c r="W20" s="917"/>
    </row>
    <row r="21" ht="21" customHeight="1" spans="1:23">
      <c r="A21" s="910"/>
      <c r="B21" s="913" t="s">
        <v>137</v>
      </c>
      <c r="C21" s="911"/>
      <c r="D21" s="912"/>
      <c r="E21" s="912"/>
      <c r="F21" s="912"/>
      <c r="G21" s="912"/>
      <c r="H21" s="912"/>
      <c r="I21" s="912"/>
      <c r="J21" s="912"/>
      <c r="K21" s="912"/>
      <c r="L21" s="912"/>
      <c r="M21" s="912"/>
      <c r="N21" s="742">
        <f>N18-O19</f>
        <v>0</v>
      </c>
      <c r="O21" s="742"/>
      <c r="P21" s="742"/>
      <c r="Q21" s="742"/>
      <c r="R21" s="742"/>
      <c r="S21" s="742"/>
      <c r="T21" s="742"/>
      <c r="U21" s="742">
        <f>U18-T20</f>
        <v>0</v>
      </c>
      <c r="V21" s="916">
        <f>IF(N21=0,0,ROUND((T21-N21)/N21*100,2))</f>
        <v>0</v>
      </c>
      <c r="W21" s="917"/>
    </row>
    <row r="22" s="199" customFormat="1" ht="12.75" spans="1:26">
      <c r="A22" s="388" t="e">
        <f>#REF!&amp;#REF!</f>
        <v>#REF!</v>
      </c>
      <c r="E22" s="388" t="e">
        <f>#REF!&amp;#REF!</f>
        <v>#REF!</v>
      </c>
      <c r="N22" s="510"/>
      <c r="O22" s="510"/>
      <c r="P22" s="29" t="e">
        <f>#REF!&amp;#REF!</f>
        <v>#REF!</v>
      </c>
      <c r="Q22" s="510"/>
      <c r="R22" s="510"/>
      <c r="S22" s="510"/>
      <c r="T22" s="79" t="str">
        <f>现金!G21</f>
        <v>北京卓信大华资产评估有限公司</v>
      </c>
      <c r="U22" s="79"/>
      <c r="V22" s="79"/>
      <c r="W22" s="79"/>
      <c r="X22" s="31"/>
      <c r="Y22" s="31"/>
      <c r="Z22" s="31"/>
    </row>
    <row r="23" s="199" customFormat="1" ht="12.75" spans="1:26">
      <c r="A23" s="388" t="e">
        <f>#REF!&amp;#REF!</f>
        <v>#REF!</v>
      </c>
      <c r="N23" s="510"/>
      <c r="O23" s="510"/>
      <c r="P23" s="510"/>
      <c r="Q23" s="510"/>
      <c r="R23" s="510"/>
      <c r="S23" s="510"/>
      <c r="T23" s="841"/>
      <c r="U23" s="841"/>
      <c r="X23" s="31"/>
      <c r="Y23" s="31"/>
      <c r="Z23" s="31"/>
    </row>
    <row r="24" s="199" customFormat="1" ht="12.75" spans="14:26">
      <c r="N24" s="510"/>
      <c r="O24" s="510"/>
      <c r="P24" s="510"/>
      <c r="Q24" s="510"/>
      <c r="R24" s="510"/>
      <c r="S24" s="510"/>
      <c r="T24" s="805"/>
      <c r="U24" s="805"/>
      <c r="X24" s="31"/>
      <c r="Y24" s="31"/>
      <c r="Z24" s="31"/>
    </row>
  </sheetData>
  <mergeCells count="20">
    <mergeCell ref="A1:V1"/>
    <mergeCell ref="X3:Z3"/>
    <mergeCell ref="G4:M4"/>
    <mergeCell ref="T22:W22"/>
    <mergeCell ref="A4:A5"/>
    <mergeCell ref="B4:B5"/>
    <mergeCell ref="C4:C5"/>
    <mergeCell ref="D4:D5"/>
    <mergeCell ref="E4:E5"/>
    <mergeCell ref="F4:F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E25" sqref="E25"/>
    </sheetView>
  </sheetViews>
  <sheetFormatPr defaultColWidth="9" defaultRowHeight="15.75"/>
  <cols>
    <col min="1" max="1" width="6.5" style="1065" customWidth="1"/>
    <col min="2" max="2" width="22.5" style="1065" customWidth="1"/>
    <col min="3" max="3" width="13.875" style="1065" customWidth="1"/>
    <col min="4" max="4" width="11.125" style="1065" customWidth="1"/>
    <col min="5" max="5" width="11.625" style="1065" customWidth="1"/>
    <col min="6" max="6" width="8.625" style="1065" customWidth="1"/>
    <col min="7" max="7" width="9.875" style="1065" hidden="1" customWidth="1" outlineLevel="1"/>
    <col min="8" max="12" width="10.125" style="1065" hidden="1" customWidth="1" outlineLevel="1"/>
    <col min="13" max="13" width="11.625" style="1065" hidden="1" customWidth="1" outlineLevel="1"/>
    <col min="14" max="14" width="13.125" style="1066" customWidth="1" collapsed="1"/>
    <col min="15" max="16" width="13.125" style="1066" hidden="1" customWidth="1" outlineLevel="1"/>
    <col min="17" max="17" width="12.375" style="1065" customWidth="1" collapsed="1"/>
    <col min="18" max="18" width="8.5" style="1065" customWidth="1"/>
    <col min="19" max="19" width="10.125" style="1065" customWidth="1"/>
    <col min="20" max="16384" width="9" style="1065"/>
  </cols>
  <sheetData>
    <row r="1" ht="30" customHeight="1" spans="1:19">
      <c r="A1" s="1067" t="s">
        <v>145</v>
      </c>
      <c r="B1" s="1068"/>
      <c r="C1" s="1068"/>
      <c r="D1" s="1068"/>
      <c r="E1" s="1068"/>
      <c r="F1" s="1068"/>
      <c r="G1" s="1068"/>
      <c r="H1" s="1068"/>
      <c r="I1" s="1068"/>
      <c r="J1" s="1068"/>
      <c r="K1" s="1068"/>
      <c r="L1" s="1068"/>
      <c r="M1" s="1068"/>
      <c r="N1" s="1068"/>
      <c r="O1" s="1068"/>
      <c r="P1" s="1068"/>
      <c r="Q1" s="1068"/>
      <c r="R1" s="1068"/>
      <c r="S1" s="1082" t="s">
        <v>146</v>
      </c>
    </row>
    <row r="2" ht="15" customHeight="1" spans="19:19">
      <c r="S2" s="1082"/>
    </row>
    <row r="3" s="1061" customFormat="1" ht="20.25" customHeight="1" spans="1:22">
      <c r="A3" s="1061" t="e">
        <f>#REF!</f>
        <v>#REF!</v>
      </c>
      <c r="E3" s="1069" t="e">
        <f>"             "&amp;#REF!</f>
        <v>#REF!</v>
      </c>
      <c r="G3" s="1070"/>
      <c r="H3" s="1070"/>
      <c r="I3" s="1070"/>
      <c r="J3" s="1070" t="e">
        <f>#REF!</f>
        <v>#REF!</v>
      </c>
      <c r="K3" s="1070"/>
      <c r="L3" s="1070"/>
      <c r="M3" s="1070"/>
      <c r="N3" s="1078"/>
      <c r="O3" s="1078"/>
      <c r="P3" s="1078"/>
      <c r="Q3" s="1083"/>
      <c r="R3" s="1083"/>
      <c r="S3" s="1084" t="s">
        <v>2</v>
      </c>
      <c r="T3" s="1030" t="s">
        <v>115</v>
      </c>
      <c r="U3" s="1030"/>
      <c r="V3" s="1030"/>
    </row>
    <row r="4" s="1062" customFormat="1" ht="21" customHeight="1" spans="1:22">
      <c r="A4" s="1071" t="s">
        <v>147</v>
      </c>
      <c r="B4" s="1071" t="s">
        <v>148</v>
      </c>
      <c r="C4" s="1071" t="s">
        <v>149</v>
      </c>
      <c r="D4" s="1071" t="s">
        <v>150</v>
      </c>
      <c r="E4" s="1071" t="s">
        <v>151</v>
      </c>
      <c r="F4" s="1071" t="s">
        <v>152</v>
      </c>
      <c r="G4" s="944" t="s">
        <v>121</v>
      </c>
      <c r="H4" s="1043"/>
      <c r="I4" s="1043"/>
      <c r="J4" s="1043"/>
      <c r="K4" s="1043"/>
      <c r="L4" s="1043"/>
      <c r="M4" s="1079"/>
      <c r="N4" s="1080" t="s">
        <v>8</v>
      </c>
      <c r="O4" s="1071" t="s">
        <v>153</v>
      </c>
      <c r="P4" s="1071" t="s">
        <v>154</v>
      </c>
      <c r="Q4" s="1071" t="s">
        <v>155</v>
      </c>
      <c r="R4" s="1071" t="s">
        <v>156</v>
      </c>
      <c r="S4" s="1071" t="s">
        <v>157</v>
      </c>
      <c r="T4" s="17" t="s">
        <v>124</v>
      </c>
      <c r="U4" s="17" t="s">
        <v>125</v>
      </c>
      <c r="V4" s="17" t="s">
        <v>126</v>
      </c>
    </row>
    <row r="5" s="1062" customFormat="1" ht="21" customHeight="1" spans="1:19">
      <c r="A5" s="601"/>
      <c r="B5" s="601"/>
      <c r="C5" s="601"/>
      <c r="D5" s="601"/>
      <c r="E5" s="601"/>
      <c r="F5" s="601"/>
      <c r="G5" s="277" t="s">
        <v>127</v>
      </c>
      <c r="H5" s="1045" t="s">
        <v>128</v>
      </c>
      <c r="I5" s="1045" t="s">
        <v>129</v>
      </c>
      <c r="J5" s="1045" t="s">
        <v>130</v>
      </c>
      <c r="K5" s="1045" t="s">
        <v>131</v>
      </c>
      <c r="L5" s="1045" t="s">
        <v>132</v>
      </c>
      <c r="M5" s="1045" t="s">
        <v>133</v>
      </c>
      <c r="N5" s="601"/>
      <c r="O5" s="601"/>
      <c r="P5" s="601"/>
      <c r="Q5" s="601"/>
      <c r="R5" s="601">
        <f>IF(N5=0,0,ROUND((Q5-N5)/N5*100,2))</f>
        <v>0</v>
      </c>
      <c r="S5" s="601"/>
    </row>
    <row r="6" s="1062" customFormat="1" ht="21" customHeight="1" spans="1:19">
      <c r="A6" s="19">
        <f>ROW()-5</f>
        <v>1</v>
      </c>
      <c r="B6" s="1072"/>
      <c r="C6" s="1072"/>
      <c r="D6" s="181"/>
      <c r="E6" s="181"/>
      <c r="F6" s="1049"/>
      <c r="G6" s="1049"/>
      <c r="H6" s="1049"/>
      <c r="I6" s="1049"/>
      <c r="J6" s="1049"/>
      <c r="K6" s="1049"/>
      <c r="L6" s="1049"/>
      <c r="M6" s="1049"/>
      <c r="N6" s="1056"/>
      <c r="O6" s="1056"/>
      <c r="P6" s="1056"/>
      <c r="Q6" s="1085"/>
      <c r="R6" s="1085"/>
      <c r="S6" s="1076"/>
    </row>
    <row r="7" s="1062" customFormat="1" ht="21" customHeight="1" spans="1:19">
      <c r="A7" s="19">
        <f>ROW()-5</f>
        <v>2</v>
      </c>
      <c r="B7" s="1072"/>
      <c r="C7" s="1072"/>
      <c r="D7" s="181"/>
      <c r="E7" s="181"/>
      <c r="F7" s="1049"/>
      <c r="G7" s="1049"/>
      <c r="H7" s="1049"/>
      <c r="I7" s="1049"/>
      <c r="J7" s="1049"/>
      <c r="K7" s="1049"/>
      <c r="L7" s="1049"/>
      <c r="M7" s="1049"/>
      <c r="N7" s="1056"/>
      <c r="O7" s="1056"/>
      <c r="P7" s="1056"/>
      <c r="Q7" s="1085"/>
      <c r="R7" s="1085"/>
      <c r="S7" s="1076"/>
    </row>
    <row r="8" s="1062" customFormat="1" ht="21" customHeight="1" spans="1:19">
      <c r="A8" s="19">
        <f>ROW()-5</f>
        <v>3</v>
      </c>
      <c r="B8" s="1072"/>
      <c r="C8" s="1072"/>
      <c r="D8" s="181"/>
      <c r="E8" s="181"/>
      <c r="F8" s="1049"/>
      <c r="G8" s="1049"/>
      <c r="H8" s="1049"/>
      <c r="I8" s="1049"/>
      <c r="J8" s="1049"/>
      <c r="K8" s="1049"/>
      <c r="L8" s="1049"/>
      <c r="M8" s="1049"/>
      <c r="N8" s="1056"/>
      <c r="O8" s="1056"/>
      <c r="P8" s="1056"/>
      <c r="Q8" s="1085"/>
      <c r="R8" s="1085"/>
      <c r="S8" s="1076"/>
    </row>
    <row r="9" s="1062" customFormat="1" ht="21" customHeight="1" spans="1:19">
      <c r="A9" s="19">
        <f>ROW()-5</f>
        <v>4</v>
      </c>
      <c r="B9" s="1072"/>
      <c r="C9" s="1072"/>
      <c r="D9" s="181"/>
      <c r="E9" s="181"/>
      <c r="F9" s="1049"/>
      <c r="G9" s="1049"/>
      <c r="H9" s="1049"/>
      <c r="I9" s="1049"/>
      <c r="J9" s="1049"/>
      <c r="K9" s="1049"/>
      <c r="L9" s="1049"/>
      <c r="M9" s="1049"/>
      <c r="N9" s="1056"/>
      <c r="O9" s="1056"/>
      <c r="P9" s="1056"/>
      <c r="Q9" s="1085"/>
      <c r="R9" s="1085"/>
      <c r="S9" s="1076"/>
    </row>
    <row r="10" s="1062" customFormat="1" ht="21" customHeight="1" spans="1:19">
      <c r="A10" s="19">
        <f>ROW()-5</f>
        <v>5</v>
      </c>
      <c r="B10" s="1072"/>
      <c r="C10" s="1072"/>
      <c r="D10" s="181"/>
      <c r="E10" s="181"/>
      <c r="F10" s="1049"/>
      <c r="G10" s="1049"/>
      <c r="H10" s="1049"/>
      <c r="I10" s="1049"/>
      <c r="J10" s="1049"/>
      <c r="K10" s="1049"/>
      <c r="L10" s="1049"/>
      <c r="M10" s="1049"/>
      <c r="N10" s="1056"/>
      <c r="O10" s="1056"/>
      <c r="P10" s="1056"/>
      <c r="Q10" s="1085"/>
      <c r="R10" s="1085"/>
      <c r="S10" s="1076"/>
    </row>
    <row r="11" s="1062" customFormat="1" ht="21" customHeight="1" spans="1:19">
      <c r="A11" s="1049"/>
      <c r="B11" s="1072"/>
      <c r="C11" s="1072"/>
      <c r="D11" s="181"/>
      <c r="E11" s="181"/>
      <c r="F11" s="1049"/>
      <c r="G11" s="1049"/>
      <c r="H11" s="1049"/>
      <c r="I11" s="1049"/>
      <c r="J11" s="1049"/>
      <c r="K11" s="1049"/>
      <c r="L11" s="1049"/>
      <c r="M11" s="1049"/>
      <c r="N11" s="1056"/>
      <c r="O11" s="1056"/>
      <c r="P11" s="1056"/>
      <c r="Q11" s="1085"/>
      <c r="R11" s="1085"/>
      <c r="S11" s="1076"/>
    </row>
    <row r="12" s="1062" customFormat="1" ht="21" customHeight="1" spans="1:19">
      <c r="A12" s="1049"/>
      <c r="B12" s="1072"/>
      <c r="C12" s="1072"/>
      <c r="D12" s="181"/>
      <c r="E12" s="181"/>
      <c r="F12" s="1049"/>
      <c r="G12" s="1049"/>
      <c r="H12" s="1049"/>
      <c r="I12" s="1049"/>
      <c r="J12" s="1049"/>
      <c r="K12" s="1049"/>
      <c r="L12" s="1049"/>
      <c r="M12" s="1049"/>
      <c r="N12" s="1056"/>
      <c r="O12" s="1056"/>
      <c r="P12" s="1056"/>
      <c r="Q12" s="1085"/>
      <c r="R12" s="1085"/>
      <c r="S12" s="1076"/>
    </row>
    <row r="13" s="1062" customFormat="1" ht="21" customHeight="1" spans="1:19">
      <c r="A13" s="1049"/>
      <c r="B13" s="1072"/>
      <c r="C13" s="1072"/>
      <c r="D13" s="181"/>
      <c r="E13" s="181"/>
      <c r="F13" s="1049"/>
      <c r="G13" s="1049"/>
      <c r="H13" s="1049"/>
      <c r="I13" s="1049"/>
      <c r="J13" s="1049"/>
      <c r="K13" s="1049"/>
      <c r="L13" s="1049"/>
      <c r="M13" s="1049"/>
      <c r="N13" s="1056"/>
      <c r="O13" s="1056"/>
      <c r="P13" s="1056"/>
      <c r="Q13" s="1085"/>
      <c r="R13" s="1085"/>
      <c r="S13" s="1076"/>
    </row>
    <row r="14" s="1062" customFormat="1" ht="21" customHeight="1" spans="1:19">
      <c r="A14" s="1049"/>
      <c r="B14" s="1072"/>
      <c r="C14" s="1072"/>
      <c r="D14" s="181"/>
      <c r="E14" s="181"/>
      <c r="F14" s="1049"/>
      <c r="G14" s="1049"/>
      <c r="H14" s="1049"/>
      <c r="I14" s="1049"/>
      <c r="J14" s="1049"/>
      <c r="K14" s="1049"/>
      <c r="L14" s="1049"/>
      <c r="M14" s="1049"/>
      <c r="N14" s="1056"/>
      <c r="O14" s="1056"/>
      <c r="P14" s="1056"/>
      <c r="Q14" s="1056"/>
      <c r="R14" s="1085"/>
      <c r="S14" s="1076"/>
    </row>
    <row r="15" s="1062" customFormat="1" ht="21" customHeight="1" spans="1:19">
      <c r="A15" s="1049"/>
      <c r="B15" s="1072"/>
      <c r="C15" s="1072"/>
      <c r="D15" s="181"/>
      <c r="E15" s="181"/>
      <c r="F15" s="1049"/>
      <c r="G15" s="1049"/>
      <c r="H15" s="1049"/>
      <c r="I15" s="1049"/>
      <c r="J15" s="1049"/>
      <c r="K15" s="1049"/>
      <c r="L15" s="1049"/>
      <c r="M15" s="1049"/>
      <c r="N15" s="1056"/>
      <c r="O15" s="1056"/>
      <c r="P15" s="1056"/>
      <c r="Q15" s="1085"/>
      <c r="R15" s="1085"/>
      <c r="S15" s="1076"/>
    </row>
    <row r="16" s="1062" customFormat="1" ht="21" customHeight="1" spans="1:19">
      <c r="A16" s="1049"/>
      <c r="B16" s="1072"/>
      <c r="C16" s="1072"/>
      <c r="D16" s="181"/>
      <c r="E16" s="181"/>
      <c r="F16" s="1049"/>
      <c r="G16" s="1049"/>
      <c r="H16" s="1049"/>
      <c r="I16" s="1049"/>
      <c r="J16" s="1049"/>
      <c r="K16" s="1049"/>
      <c r="L16" s="1049"/>
      <c r="M16" s="1049"/>
      <c r="N16" s="1056"/>
      <c r="O16" s="1056"/>
      <c r="P16" s="1056"/>
      <c r="Q16" s="1085"/>
      <c r="R16" s="1085"/>
      <c r="S16" s="1076"/>
    </row>
    <row r="17" s="1062" customFormat="1" ht="21" customHeight="1" spans="1:19">
      <c r="A17" s="1049"/>
      <c r="B17" s="1072"/>
      <c r="C17" s="1072"/>
      <c r="D17" s="181"/>
      <c r="E17" s="181"/>
      <c r="F17" s="1049"/>
      <c r="G17" s="1049"/>
      <c r="H17" s="1049"/>
      <c r="I17" s="1049"/>
      <c r="J17" s="1049"/>
      <c r="K17" s="1049"/>
      <c r="L17" s="1049"/>
      <c r="M17" s="1049"/>
      <c r="N17" s="1056"/>
      <c r="O17" s="1056"/>
      <c r="P17" s="1056"/>
      <c r="Q17" s="1085"/>
      <c r="R17" s="1085"/>
      <c r="S17" s="1076"/>
    </row>
    <row r="18" s="1062" customFormat="1" ht="21" customHeight="1" spans="1:19">
      <c r="A18" s="1049"/>
      <c r="B18" s="1072"/>
      <c r="C18" s="1072"/>
      <c r="D18" s="181"/>
      <c r="E18" s="181"/>
      <c r="F18" s="1049"/>
      <c r="G18" s="1049"/>
      <c r="H18" s="1049"/>
      <c r="I18" s="1049"/>
      <c r="J18" s="1049"/>
      <c r="K18" s="1049"/>
      <c r="L18" s="1049"/>
      <c r="M18" s="1049"/>
      <c r="N18" s="1056"/>
      <c r="O18" s="1056"/>
      <c r="P18" s="1056"/>
      <c r="Q18" s="1085"/>
      <c r="R18" s="1085"/>
      <c r="S18" s="1076"/>
    </row>
    <row r="19" s="1062" customFormat="1" ht="21" customHeight="1" spans="1:19">
      <c r="A19" s="1049"/>
      <c r="B19" s="1072"/>
      <c r="C19" s="1072"/>
      <c r="D19" s="181"/>
      <c r="E19" s="181"/>
      <c r="F19" s="1049"/>
      <c r="G19" s="1049"/>
      <c r="H19" s="1049"/>
      <c r="I19" s="1049"/>
      <c r="J19" s="1049"/>
      <c r="K19" s="1049"/>
      <c r="L19" s="1049"/>
      <c r="M19" s="1049"/>
      <c r="N19" s="1056"/>
      <c r="O19" s="1056"/>
      <c r="P19" s="1056"/>
      <c r="Q19" s="1085"/>
      <c r="R19" s="1085"/>
      <c r="S19" s="1076"/>
    </row>
    <row r="20" s="1062" customFormat="1" ht="21" customHeight="1" spans="1:19">
      <c r="A20" s="1049"/>
      <c r="B20" s="1072"/>
      <c r="C20" s="1072"/>
      <c r="D20" s="181"/>
      <c r="E20" s="181"/>
      <c r="F20" s="1049"/>
      <c r="G20" s="1049"/>
      <c r="H20" s="1049"/>
      <c r="I20" s="1049"/>
      <c r="J20" s="1049"/>
      <c r="K20" s="1049"/>
      <c r="L20" s="1049"/>
      <c r="M20" s="1049"/>
      <c r="N20" s="1056"/>
      <c r="O20" s="1056"/>
      <c r="P20" s="1056"/>
      <c r="Q20" s="1085"/>
      <c r="R20" s="1085"/>
      <c r="S20" s="1076"/>
    </row>
    <row r="21" s="1063" customFormat="1" ht="21" customHeight="1" spans="1:19">
      <c r="A21" s="1073"/>
      <c r="B21" s="1074" t="s">
        <v>158</v>
      </c>
      <c r="C21" s="1074"/>
      <c r="D21" s="1075"/>
      <c r="E21" s="1076"/>
      <c r="F21" s="1076"/>
      <c r="G21" s="1076"/>
      <c r="H21" s="1076"/>
      <c r="I21" s="1076"/>
      <c r="J21" s="1076"/>
      <c r="K21" s="1076"/>
      <c r="L21" s="1076"/>
      <c r="M21" s="1076"/>
      <c r="N21" s="187">
        <f>SUM(N5:N20)</f>
        <v>0</v>
      </c>
      <c r="O21" s="187"/>
      <c r="P21" s="187"/>
      <c r="Q21" s="187">
        <f>SUM(Q5:Q20)</f>
        <v>0</v>
      </c>
      <c r="R21" s="1086">
        <f>IF(N21=0,0,ROUND((Q21-N21)/N21*100,2))</f>
        <v>0</v>
      </c>
      <c r="S21" s="1075"/>
    </row>
    <row r="22" s="1064" customFormat="1" ht="12.75" spans="1:19">
      <c r="A22" s="1077" t="e">
        <f>#REF!&amp;#REF!</f>
        <v>#REF!</v>
      </c>
      <c r="F22" s="1077" t="e">
        <f>#REF!&amp;#REF!</f>
        <v>#REF!</v>
      </c>
      <c r="G22" s="1077"/>
      <c r="H22" s="1077"/>
      <c r="I22" s="1077"/>
      <c r="J22" s="1077"/>
      <c r="K22" s="1077"/>
      <c r="L22" s="1077"/>
      <c r="M22" s="1077"/>
      <c r="N22" s="1081"/>
      <c r="O22" s="1081"/>
      <c r="P22" s="1081"/>
      <c r="Q22" s="898" t="str">
        <f>现金!G21</f>
        <v>北京卓信大华资产评估有限公司</v>
      </c>
      <c r="R22" s="898"/>
      <c r="S22" s="898"/>
    </row>
    <row r="23" s="1064" customFormat="1" ht="12.75" spans="1:16">
      <c r="A23" s="1077" t="e">
        <f>#REF!&amp;#REF!</f>
        <v>#REF!</v>
      </c>
      <c r="N23" s="1081"/>
      <c r="O23" s="1081"/>
      <c r="P23" s="1081"/>
    </row>
    <row r="24" s="1064" customFormat="1" ht="12.75" spans="14:16">
      <c r="N24" s="1081"/>
      <c r="O24" s="1081"/>
      <c r="P24" s="1081"/>
    </row>
  </sheetData>
  <mergeCells count="16">
    <mergeCell ref="A1:R1"/>
    <mergeCell ref="T3:V3"/>
    <mergeCell ref="G4:M4"/>
    <mergeCell ref="Q22:S22"/>
    <mergeCell ref="A4:A5"/>
    <mergeCell ref="B4:B5"/>
    <mergeCell ref="C4:C5"/>
    <mergeCell ref="D4:D5"/>
    <mergeCell ref="E4:E5"/>
    <mergeCell ref="F4:F5"/>
    <mergeCell ref="N4:N5"/>
    <mergeCell ref="O4:O5"/>
    <mergeCell ref="P4:P5"/>
    <mergeCell ref="Q4:Q5"/>
    <mergeCell ref="R4:R5"/>
    <mergeCell ref="S4:S5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E25" sqref="E25"/>
    </sheetView>
  </sheetViews>
  <sheetFormatPr defaultColWidth="9" defaultRowHeight="15.75"/>
  <cols>
    <col min="1" max="1" width="6.625" style="159" customWidth="1"/>
    <col min="2" max="2" width="23.5" style="159" customWidth="1"/>
    <col min="3" max="3" width="7.875" style="159" customWidth="1"/>
    <col min="4" max="4" width="14.5" style="159" customWidth="1"/>
    <col min="5" max="5" width="11.125" style="170" customWidth="1"/>
    <col min="6" max="6" width="6.5" style="159" customWidth="1"/>
    <col min="7" max="7" width="10.625" style="159" hidden="1" customWidth="1"/>
    <col min="8" max="12" width="10.625" style="159" hidden="1" customWidth="1" outlineLevel="1"/>
    <col min="13" max="13" width="14.875" style="903" customWidth="1" collapsed="1"/>
    <col min="14" max="15" width="14.875" style="903" hidden="1" customWidth="1" outlineLevel="1"/>
    <col min="16" max="16" width="14.875" style="159" customWidth="1" collapsed="1"/>
    <col min="17" max="17" width="11.125" style="159" customWidth="1"/>
    <col min="18" max="18" width="9.875" style="159" customWidth="1"/>
    <col min="19" max="16384" width="9" style="159"/>
  </cols>
  <sheetData>
    <row r="1" ht="30" customHeight="1" spans="1:18">
      <c r="A1" s="1042" t="s">
        <v>159</v>
      </c>
      <c r="B1" s="919"/>
      <c r="C1" s="919"/>
      <c r="D1" s="919"/>
      <c r="E1" s="919"/>
      <c r="F1" s="919"/>
      <c r="G1" s="919"/>
      <c r="H1" s="919"/>
      <c r="I1" s="919"/>
      <c r="J1" s="919"/>
      <c r="K1" s="919"/>
      <c r="L1" s="919"/>
      <c r="M1" s="919"/>
      <c r="N1" s="919"/>
      <c r="O1" s="919"/>
      <c r="P1" s="919"/>
      <c r="Q1" s="919"/>
      <c r="R1" s="135" t="s">
        <v>160</v>
      </c>
    </row>
    <row r="2" ht="15" customHeight="1" spans="18:18">
      <c r="R2" s="135"/>
    </row>
    <row r="3" s="139" customFormat="1" ht="17.45" customHeight="1" spans="1:21">
      <c r="A3" s="139" t="e">
        <f>#REF!</f>
        <v>#REF!</v>
      </c>
      <c r="E3" s="743"/>
      <c r="F3" s="355" t="e">
        <f>#REF!</f>
        <v>#REF!</v>
      </c>
      <c r="G3" s="355"/>
      <c r="H3" s="355"/>
      <c r="I3" s="355"/>
      <c r="J3" s="355"/>
      <c r="K3" s="355"/>
      <c r="L3" s="355"/>
      <c r="M3" s="904"/>
      <c r="N3" s="904"/>
      <c r="O3" s="904"/>
      <c r="P3" s="275"/>
      <c r="Q3" s="275"/>
      <c r="R3" s="142" t="s">
        <v>2</v>
      </c>
      <c r="S3" s="1030" t="s">
        <v>115</v>
      </c>
      <c r="T3" s="1030"/>
      <c r="U3" s="1030"/>
    </row>
    <row r="4" s="160" customFormat="1" ht="21" customHeight="1" spans="1:21">
      <c r="A4" s="356" t="s">
        <v>3</v>
      </c>
      <c r="B4" s="356" t="s">
        <v>161</v>
      </c>
      <c r="C4" s="356" t="s">
        <v>117</v>
      </c>
      <c r="D4" s="356" t="s">
        <v>118</v>
      </c>
      <c r="E4" s="356" t="s">
        <v>119</v>
      </c>
      <c r="F4" s="356" t="s">
        <v>120</v>
      </c>
      <c r="G4" s="944" t="s">
        <v>121</v>
      </c>
      <c r="H4" s="1043"/>
      <c r="I4" s="1043"/>
      <c r="J4" s="1043"/>
      <c r="K4" s="1043"/>
      <c r="L4" s="1043"/>
      <c r="M4" s="174" t="s">
        <v>8</v>
      </c>
      <c r="N4" s="356" t="s">
        <v>140</v>
      </c>
      <c r="O4" s="356" t="s">
        <v>123</v>
      </c>
      <c r="P4" s="356" t="s">
        <v>9</v>
      </c>
      <c r="Q4" s="356" t="s">
        <v>10</v>
      </c>
      <c r="R4" s="356" t="s">
        <v>19</v>
      </c>
      <c r="S4" s="17" t="s">
        <v>124</v>
      </c>
      <c r="T4" s="17" t="s">
        <v>125</v>
      </c>
      <c r="U4" s="17" t="s">
        <v>126</v>
      </c>
    </row>
    <row r="5" s="162" customFormat="1" ht="21" customHeight="1" spans="1:18">
      <c r="A5" s="1044"/>
      <c r="B5" s="1044"/>
      <c r="C5" s="1044"/>
      <c r="D5" s="1044"/>
      <c r="E5" s="1044"/>
      <c r="F5" s="1044"/>
      <c r="G5" s="277" t="s">
        <v>127</v>
      </c>
      <c r="H5" s="1045" t="s">
        <v>128</v>
      </c>
      <c r="I5" s="1045" t="s">
        <v>129</v>
      </c>
      <c r="J5" s="1045" t="s">
        <v>130</v>
      </c>
      <c r="K5" s="1045" t="s">
        <v>131</v>
      </c>
      <c r="L5" s="1045" t="s">
        <v>132</v>
      </c>
      <c r="M5" s="1044"/>
      <c r="N5" s="1044"/>
      <c r="O5" s="1044"/>
      <c r="P5" s="1044"/>
      <c r="Q5" s="1044">
        <f>IF(M5=0,0,ROUND((P5-M5)/M5*100,2))</f>
        <v>0</v>
      </c>
      <c r="R5" s="1044"/>
    </row>
    <row r="6" s="162" customFormat="1" ht="21" customHeight="1" spans="1:18">
      <c r="A6" s="19">
        <f>ROW()-5</f>
        <v>1</v>
      </c>
      <c r="B6" s="1046"/>
      <c r="C6" s="1046"/>
      <c r="D6" s="1047"/>
      <c r="E6" s="1048"/>
      <c r="F6" s="1049"/>
      <c r="G6" s="1049"/>
      <c r="H6" s="1049"/>
      <c r="I6" s="1049"/>
      <c r="J6" s="1049"/>
      <c r="K6" s="1049"/>
      <c r="L6" s="1049"/>
      <c r="M6" s="907"/>
      <c r="N6" s="907"/>
      <c r="O6" s="907"/>
      <c r="P6" s="907"/>
      <c r="Q6" s="1059"/>
      <c r="R6" s="184"/>
    </row>
    <row r="7" s="162" customFormat="1" ht="21" customHeight="1" spans="1:18">
      <c r="A7" s="19">
        <f>ROW()-5</f>
        <v>2</v>
      </c>
      <c r="B7" s="1050"/>
      <c r="C7" s="1050"/>
      <c r="D7" s="1047"/>
      <c r="E7" s="1048"/>
      <c r="F7" s="1049"/>
      <c r="G7" s="1049"/>
      <c r="H7" s="1049"/>
      <c r="I7" s="1049"/>
      <c r="J7" s="1049"/>
      <c r="K7" s="1049"/>
      <c r="L7" s="1049"/>
      <c r="M7" s="1056"/>
      <c r="N7" s="1056"/>
      <c r="O7" s="1056"/>
      <c r="P7" s="1056"/>
      <c r="Q7" s="1059"/>
      <c r="R7" s="184"/>
    </row>
    <row r="8" s="162" customFormat="1" ht="21" customHeight="1" spans="1:18">
      <c r="A8" s="19">
        <f>ROW()-5</f>
        <v>3</v>
      </c>
      <c r="B8" s="1050"/>
      <c r="C8" s="1050"/>
      <c r="D8" s="1047"/>
      <c r="E8" s="1048"/>
      <c r="F8" s="1049"/>
      <c r="G8" s="1049"/>
      <c r="H8" s="1049"/>
      <c r="I8" s="1049"/>
      <c r="J8" s="1049"/>
      <c r="K8" s="1049"/>
      <c r="L8" s="1049"/>
      <c r="M8" s="1056"/>
      <c r="N8" s="1056"/>
      <c r="O8" s="1056"/>
      <c r="P8" s="1056"/>
      <c r="Q8" s="1059"/>
      <c r="R8" s="184"/>
    </row>
    <row r="9" s="162" customFormat="1" ht="21" customHeight="1" spans="1:18">
      <c r="A9" s="19">
        <f>ROW()-5</f>
        <v>4</v>
      </c>
      <c r="B9" s="1046"/>
      <c r="C9" s="1046"/>
      <c r="D9" s="1047"/>
      <c r="E9" s="1048"/>
      <c r="F9" s="1049"/>
      <c r="G9" s="1049"/>
      <c r="H9" s="1049"/>
      <c r="I9" s="1049"/>
      <c r="J9" s="1049"/>
      <c r="K9" s="1049"/>
      <c r="L9" s="1049"/>
      <c r="M9" s="1056"/>
      <c r="N9" s="1056"/>
      <c r="O9" s="1056"/>
      <c r="P9" s="1056"/>
      <c r="Q9" s="1059"/>
      <c r="R9" s="184"/>
    </row>
    <row r="10" s="162" customFormat="1" ht="21" customHeight="1" spans="1:18">
      <c r="A10" s="19">
        <f>ROW()-5</f>
        <v>5</v>
      </c>
      <c r="B10" s="1046"/>
      <c r="C10" s="1046"/>
      <c r="D10" s="1047"/>
      <c r="E10" s="1048"/>
      <c r="F10" s="1049"/>
      <c r="G10" s="1049"/>
      <c r="H10" s="1049"/>
      <c r="I10" s="1049"/>
      <c r="J10" s="1049"/>
      <c r="K10" s="1049"/>
      <c r="L10" s="1049"/>
      <c r="M10" s="1056"/>
      <c r="N10" s="1056"/>
      <c r="O10" s="1056"/>
      <c r="P10" s="1056"/>
      <c r="Q10" s="1059"/>
      <c r="R10" s="184"/>
    </row>
    <row r="11" s="162" customFormat="1" ht="21" customHeight="1" spans="1:18">
      <c r="A11" s="1049"/>
      <c r="B11" s="1046"/>
      <c r="C11" s="1046"/>
      <c r="D11" s="1047"/>
      <c r="E11" s="1048"/>
      <c r="F11" s="1049"/>
      <c r="G11" s="1049"/>
      <c r="H11" s="1049"/>
      <c r="I11" s="1049"/>
      <c r="J11" s="1049"/>
      <c r="K11" s="1049"/>
      <c r="L11" s="1049"/>
      <c r="M11" s="1057"/>
      <c r="N11" s="1057"/>
      <c r="O11" s="1057"/>
      <c r="P11" s="1057"/>
      <c r="Q11" s="1059"/>
      <c r="R11" s="184"/>
    </row>
    <row r="12" s="162" customFormat="1" ht="21" customHeight="1" spans="1:18">
      <c r="A12" s="1049"/>
      <c r="B12" s="1046"/>
      <c r="C12" s="1046"/>
      <c r="D12" s="1047"/>
      <c r="E12" s="1048"/>
      <c r="F12" s="1049"/>
      <c r="G12" s="1049"/>
      <c r="H12" s="1049"/>
      <c r="I12" s="1049"/>
      <c r="J12" s="1049"/>
      <c r="K12" s="1049"/>
      <c r="L12" s="1049"/>
      <c r="M12" s="1057"/>
      <c r="N12" s="1057"/>
      <c r="O12" s="1057"/>
      <c r="P12" s="1057"/>
      <c r="Q12" s="1059"/>
      <c r="R12" s="184"/>
    </row>
    <row r="13" s="162" customFormat="1" ht="21" customHeight="1" spans="1:18">
      <c r="A13" s="1049"/>
      <c r="B13" s="1050"/>
      <c r="C13" s="1050"/>
      <c r="D13" s="1047"/>
      <c r="E13" s="1048"/>
      <c r="F13" s="1049"/>
      <c r="G13" s="1049"/>
      <c r="H13" s="1049"/>
      <c r="I13" s="1049"/>
      <c r="J13" s="1049"/>
      <c r="K13" s="1049"/>
      <c r="L13" s="1049"/>
      <c r="M13" s="1056"/>
      <c r="N13" s="1056"/>
      <c r="O13" s="1056"/>
      <c r="P13" s="1056"/>
      <c r="Q13" s="1059"/>
      <c r="R13" s="184"/>
    </row>
    <row r="14" s="162" customFormat="1" ht="21" customHeight="1" spans="1:18">
      <c r="A14" s="1049"/>
      <c r="B14" s="1050"/>
      <c r="C14" s="1050"/>
      <c r="D14" s="1047"/>
      <c r="E14" s="1048"/>
      <c r="F14" s="1049"/>
      <c r="G14" s="1049"/>
      <c r="H14" s="1049"/>
      <c r="I14" s="1049"/>
      <c r="J14" s="1049"/>
      <c r="K14" s="1049"/>
      <c r="L14" s="1049"/>
      <c r="M14" s="1056"/>
      <c r="N14" s="1056"/>
      <c r="O14" s="1056"/>
      <c r="P14" s="1056"/>
      <c r="Q14" s="1059"/>
      <c r="R14" s="184"/>
    </row>
    <row r="15" s="162" customFormat="1" ht="21" customHeight="1" spans="1:18">
      <c r="A15" s="1049"/>
      <c r="B15" s="1050"/>
      <c r="C15" s="1050"/>
      <c r="D15" s="1047"/>
      <c r="E15" s="1048"/>
      <c r="F15" s="1049"/>
      <c r="G15" s="1049"/>
      <c r="H15" s="1049"/>
      <c r="I15" s="1049"/>
      <c r="J15" s="1049"/>
      <c r="K15" s="1049"/>
      <c r="L15" s="1049"/>
      <c r="M15" s="1056"/>
      <c r="N15" s="1056"/>
      <c r="O15" s="1056"/>
      <c r="P15" s="1056"/>
      <c r="Q15" s="1059"/>
      <c r="R15" s="184"/>
    </row>
    <row r="16" s="162" customFormat="1" ht="21" customHeight="1" spans="1:18">
      <c r="A16" s="1049"/>
      <c r="B16" s="1050"/>
      <c r="C16" s="1050"/>
      <c r="D16" s="1047"/>
      <c r="E16" s="1048"/>
      <c r="F16" s="1049"/>
      <c r="G16" s="1049"/>
      <c r="H16" s="1049"/>
      <c r="I16" s="1049"/>
      <c r="J16" s="1049"/>
      <c r="K16" s="1049"/>
      <c r="L16" s="1049"/>
      <c r="M16" s="1056"/>
      <c r="N16" s="1056"/>
      <c r="O16" s="1056"/>
      <c r="P16" s="1056"/>
      <c r="Q16" s="1059"/>
      <c r="R16" s="184"/>
    </row>
    <row r="17" s="162" customFormat="1" ht="21" customHeight="1" spans="1:18">
      <c r="A17" s="1049"/>
      <c r="B17" s="1050"/>
      <c r="C17" s="1050"/>
      <c r="D17" s="1047"/>
      <c r="E17" s="1048"/>
      <c r="F17" s="1049"/>
      <c r="G17" s="1049"/>
      <c r="H17" s="1049"/>
      <c r="I17" s="1049"/>
      <c r="J17" s="1049"/>
      <c r="K17" s="1049"/>
      <c r="L17" s="1049"/>
      <c r="M17" s="1056"/>
      <c r="N17" s="1056"/>
      <c r="O17" s="1056"/>
      <c r="P17" s="1056"/>
      <c r="Q17" s="1059"/>
      <c r="R17" s="184"/>
    </row>
    <row r="18" ht="21" customHeight="1" spans="1:18">
      <c r="A18" s="1051"/>
      <c r="B18" s="1052" t="s">
        <v>162</v>
      </c>
      <c r="C18" s="1052"/>
      <c r="D18" s="1053"/>
      <c r="E18" s="1054"/>
      <c r="F18" s="1053"/>
      <c r="G18" s="1053"/>
      <c r="H18" s="1053"/>
      <c r="I18" s="1053"/>
      <c r="J18" s="1053"/>
      <c r="K18" s="1053"/>
      <c r="L18" s="1053"/>
      <c r="M18" s="742">
        <f>SUM(M5:M17)</f>
        <v>0</v>
      </c>
      <c r="N18" s="742"/>
      <c r="O18" s="742"/>
      <c r="P18" s="742">
        <f>SUM(P5:P17)</f>
        <v>0</v>
      </c>
      <c r="Q18" s="1060"/>
      <c r="R18" s="912"/>
    </row>
    <row r="19" ht="21" customHeight="1" spans="1:18">
      <c r="A19" s="1051"/>
      <c r="B19" s="1055" t="s">
        <v>135</v>
      </c>
      <c r="C19" s="1052"/>
      <c r="D19" s="912"/>
      <c r="E19" s="1054"/>
      <c r="F19" s="912"/>
      <c r="G19" s="912"/>
      <c r="H19" s="912"/>
      <c r="I19" s="912"/>
      <c r="J19" s="912"/>
      <c r="K19" s="912"/>
      <c r="L19" s="912"/>
      <c r="M19" s="1058"/>
      <c r="N19" s="1058">
        <f>SUM(N6:N17)</f>
        <v>0</v>
      </c>
      <c r="O19" s="1058"/>
      <c r="P19" s="915"/>
      <c r="Q19" s="1060"/>
      <c r="R19" s="912"/>
    </row>
    <row r="20" ht="21" customHeight="1" spans="1:18">
      <c r="A20" s="1051"/>
      <c r="B20" s="1052" t="s">
        <v>136</v>
      </c>
      <c r="C20" s="1052"/>
      <c r="D20" s="912"/>
      <c r="E20" s="1054"/>
      <c r="F20" s="912"/>
      <c r="G20" s="912"/>
      <c r="H20" s="912"/>
      <c r="I20" s="912"/>
      <c r="J20" s="912"/>
      <c r="K20" s="912"/>
      <c r="L20" s="912"/>
      <c r="M20" s="1058"/>
      <c r="N20" s="1058"/>
      <c r="O20" s="1058">
        <f>SUM(O6:O17)</f>
        <v>0</v>
      </c>
      <c r="P20" s="915"/>
      <c r="Q20" s="1060"/>
      <c r="R20" s="912"/>
    </row>
    <row r="21" ht="21" customHeight="1" spans="1:18">
      <c r="A21" s="1051"/>
      <c r="B21" s="1052" t="s">
        <v>163</v>
      </c>
      <c r="C21" s="1052"/>
      <c r="D21" s="1053"/>
      <c r="E21" s="1054"/>
      <c r="F21" s="1053"/>
      <c r="G21" s="1053"/>
      <c r="H21" s="1053"/>
      <c r="I21" s="1053"/>
      <c r="J21" s="1053"/>
      <c r="K21" s="1053"/>
      <c r="L21" s="1053"/>
      <c r="M21" s="742">
        <f>M18-N19</f>
        <v>0</v>
      </c>
      <c r="N21" s="742"/>
      <c r="O21" s="742"/>
      <c r="P21" s="742">
        <f>P18-O20</f>
        <v>0</v>
      </c>
      <c r="Q21" s="1060"/>
      <c r="R21" s="912"/>
    </row>
    <row r="22" s="199" customFormat="1" customHeight="1" spans="1:18">
      <c r="A22" s="207" t="e">
        <f>#REF!&amp;#REF!</f>
        <v>#REF!</v>
      </c>
      <c r="E22" s="207" t="e">
        <f>#REF!&amp;#REF!</f>
        <v>#REF!</v>
      </c>
      <c r="F22" s="510"/>
      <c r="G22" s="510"/>
      <c r="H22" s="510"/>
      <c r="I22" s="510"/>
      <c r="J22" s="510"/>
      <c r="K22" s="510"/>
      <c r="L22" s="510"/>
      <c r="P22" s="79" t="str">
        <f>现金!G21</f>
        <v>北京卓信大华资产评估有限公司</v>
      </c>
      <c r="Q22" s="79"/>
      <c r="R22" s="79"/>
    </row>
    <row r="23" s="199" customFormat="1" ht="12.75" spans="1:16">
      <c r="A23" s="207" t="e">
        <f>#REF!&amp;#REF!</f>
        <v>#REF!</v>
      </c>
      <c r="E23" s="273"/>
      <c r="M23" s="510"/>
      <c r="N23" s="510"/>
      <c r="O23" s="510"/>
      <c r="P23" s="510"/>
    </row>
    <row r="24" s="199" customFormat="1" ht="12.75" spans="5:15">
      <c r="E24" s="273"/>
      <c r="M24" s="510"/>
      <c r="N24" s="510"/>
      <c r="O24" s="510"/>
    </row>
    <row r="25" spans="13:15">
      <c r="M25" s="510"/>
      <c r="N25" s="510"/>
      <c r="O25" s="510"/>
    </row>
  </sheetData>
  <mergeCells count="16">
    <mergeCell ref="A1:Q1"/>
    <mergeCell ref="S3:U3"/>
    <mergeCell ref="G4:L4"/>
    <mergeCell ref="P22:R22"/>
    <mergeCell ref="A4:A5"/>
    <mergeCell ref="B4:B5"/>
    <mergeCell ref="C4:C5"/>
    <mergeCell ref="D4:D5"/>
    <mergeCell ref="E4:E5"/>
    <mergeCell ref="F4:F5"/>
    <mergeCell ref="M4:M5"/>
    <mergeCell ref="N4:N5"/>
    <mergeCell ref="O4:O5"/>
    <mergeCell ref="P4:P5"/>
    <mergeCell ref="Q4:Q5"/>
    <mergeCell ref="R4:R5"/>
  </mergeCells>
  <pageMargins left="0.748031496062992" right="0.354330708661417" top="0.708661417322835" bottom="0.94488188976378" header="1.14173228346457" footer="0.433070866141732"/>
  <pageSetup paperSize="9" scale="96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A10" workbookViewId="0">
      <selection activeCell="E25" sqref="E25"/>
    </sheetView>
  </sheetViews>
  <sheetFormatPr defaultColWidth="9" defaultRowHeight="15.75"/>
  <cols>
    <col min="1" max="1" width="13.375" style="1038" customWidth="1"/>
    <col min="2" max="2" width="25.125" style="9" customWidth="1"/>
    <col min="3" max="4" width="18.875" style="9" customWidth="1"/>
    <col min="5" max="6" width="14.625" style="9" customWidth="1"/>
    <col min="7" max="7" width="16.625" style="9" customWidth="1"/>
    <col min="8" max="8" width="12" style="9" customWidth="1"/>
    <col min="9" max="9" width="12.375" style="9" customWidth="1"/>
    <col min="10" max="16384" width="9" style="9"/>
  </cols>
  <sheetData>
    <row r="1" ht="30" customHeight="1" spans="1:9">
      <c r="A1" s="1039"/>
      <c r="B1" s="922"/>
      <c r="C1" s="1040" t="s">
        <v>164</v>
      </c>
      <c r="D1" s="1040"/>
      <c r="E1" s="1040"/>
      <c r="F1" s="922"/>
      <c r="G1" s="79" t="s">
        <v>165</v>
      </c>
      <c r="H1" s="925"/>
      <c r="I1" s="925"/>
    </row>
    <row r="2" ht="15" customHeight="1" spans="7:7">
      <c r="G2" s="79"/>
    </row>
    <row r="3" s="134" customFormat="1" ht="19.5" customHeight="1" spans="1:9">
      <c r="A3" s="274" t="e">
        <f>其他应收款!A3</f>
        <v>#REF!</v>
      </c>
      <c r="B3" s="3"/>
      <c r="D3" s="32" t="e">
        <f>其他应收款!F3</f>
        <v>#REF!</v>
      </c>
      <c r="G3" s="15" t="s">
        <v>2</v>
      </c>
      <c r="H3" s="16"/>
      <c r="I3" s="16"/>
    </row>
    <row r="4" s="4" customFormat="1" ht="21" customHeight="1" spans="1:7">
      <c r="A4" s="1041" t="s">
        <v>166</v>
      </c>
      <c r="B4" s="18" t="s">
        <v>167</v>
      </c>
      <c r="C4" s="46" t="s">
        <v>8</v>
      </c>
      <c r="D4" s="46" t="s">
        <v>58</v>
      </c>
      <c r="E4" s="46" t="s">
        <v>168</v>
      </c>
      <c r="F4" s="46" t="s">
        <v>59</v>
      </c>
      <c r="G4" s="18" t="s">
        <v>169</v>
      </c>
    </row>
    <row r="5" s="5" customFormat="1" ht="21" customHeight="1" spans="1:7">
      <c r="A5" s="23" t="s">
        <v>170</v>
      </c>
      <c r="B5" s="20" t="s">
        <v>171</v>
      </c>
      <c r="C5" s="66">
        <f>'存货-原材料—分类汇总表'!G19</f>
        <v>0</v>
      </c>
      <c r="D5" s="66">
        <f>'存货-原材料—分类汇总表'!J19</f>
        <v>0</v>
      </c>
      <c r="E5" s="66">
        <f t="shared" ref="E5:E15" si="0">D5-C5</f>
        <v>0</v>
      </c>
      <c r="F5" s="334">
        <f t="shared" ref="F5:F15" si="1">IF(C5=0,0,ROUND((D5-C5)/C5*100,2))</f>
        <v>0</v>
      </c>
      <c r="G5" s="20"/>
    </row>
    <row r="6" s="5" customFormat="1" ht="21" customHeight="1" spans="1:7">
      <c r="A6" s="23" t="s">
        <v>172</v>
      </c>
      <c r="B6" s="20" t="s">
        <v>173</v>
      </c>
      <c r="C6" s="66">
        <f>'材料采购（在途物资）'!H19</f>
        <v>0</v>
      </c>
      <c r="D6" s="66">
        <f>'材料采购（在途物资）'!K19</f>
        <v>0</v>
      </c>
      <c r="E6" s="66">
        <f t="shared" si="0"/>
        <v>0</v>
      </c>
      <c r="F6" s="334">
        <f t="shared" si="1"/>
        <v>0</v>
      </c>
      <c r="G6" s="20"/>
    </row>
    <row r="7" s="5" customFormat="1" ht="21" customHeight="1" spans="1:7">
      <c r="A7" s="23" t="s">
        <v>174</v>
      </c>
      <c r="B7" s="20" t="s">
        <v>175</v>
      </c>
      <c r="C7" s="66">
        <f>在库周转材料—分类汇总表!H21</f>
        <v>0</v>
      </c>
      <c r="D7" s="66">
        <f>在库周转材料—分类汇总表!K21</f>
        <v>0</v>
      </c>
      <c r="E7" s="66">
        <f t="shared" si="0"/>
        <v>0</v>
      </c>
      <c r="F7" s="334">
        <f t="shared" si="1"/>
        <v>0</v>
      </c>
      <c r="G7" s="20"/>
    </row>
    <row r="8" s="5" customFormat="1" ht="21" customHeight="1" spans="1:7">
      <c r="A8" s="23" t="s">
        <v>176</v>
      </c>
      <c r="B8" s="20" t="s">
        <v>177</v>
      </c>
      <c r="C8" s="66">
        <f>'包装物（库存物资）'!H19</f>
        <v>0</v>
      </c>
      <c r="D8" s="66">
        <f>'包装物（库存物资）'!K19</f>
        <v>0</v>
      </c>
      <c r="E8" s="66">
        <f t="shared" si="0"/>
        <v>0</v>
      </c>
      <c r="F8" s="334">
        <f t="shared" si="1"/>
        <v>0</v>
      </c>
      <c r="G8" s="20"/>
    </row>
    <row r="9" s="5" customFormat="1" ht="21" customHeight="1" spans="1:7">
      <c r="A9" s="23" t="s">
        <v>178</v>
      </c>
      <c r="B9" s="20" t="s">
        <v>179</v>
      </c>
      <c r="C9" s="66">
        <f>'产成品（库存商品）—分类汇总表'!H19</f>
        <v>0</v>
      </c>
      <c r="D9" s="66">
        <f>'产成品（库存商品）—分类汇总表'!K19</f>
        <v>0</v>
      </c>
      <c r="E9" s="66">
        <f t="shared" si="0"/>
        <v>0</v>
      </c>
      <c r="F9" s="334">
        <f t="shared" si="1"/>
        <v>0</v>
      </c>
      <c r="G9" s="20"/>
    </row>
    <row r="10" s="5" customFormat="1" ht="21" customHeight="1" spans="1:7">
      <c r="A10" s="23" t="s">
        <v>180</v>
      </c>
      <c r="B10" s="20" t="s">
        <v>181</v>
      </c>
      <c r="C10" s="66">
        <f>'在产品（自制半成品、施工成本）'!N19</f>
        <v>0</v>
      </c>
      <c r="D10" s="66">
        <f>'在产品（自制半成品、施工成本）'!Q19</f>
        <v>0</v>
      </c>
      <c r="E10" s="66">
        <f t="shared" si="0"/>
        <v>0</v>
      </c>
      <c r="F10" s="334">
        <f t="shared" si="1"/>
        <v>0</v>
      </c>
      <c r="G10" s="20"/>
    </row>
    <row r="11" s="5" customFormat="1" ht="21" customHeight="1" spans="1:7">
      <c r="A11" s="23" t="s">
        <v>182</v>
      </c>
      <c r="B11" s="20" t="s">
        <v>183</v>
      </c>
      <c r="C11" s="66">
        <f>委托加工物资!I19</f>
        <v>0</v>
      </c>
      <c r="D11" s="66">
        <f>委托加工物资!L19</f>
        <v>0</v>
      </c>
      <c r="E11" s="66">
        <f t="shared" si="0"/>
        <v>0</v>
      </c>
      <c r="F11" s="334">
        <f t="shared" si="1"/>
        <v>0</v>
      </c>
      <c r="G11" s="20"/>
    </row>
    <row r="12" s="5" customFormat="1" ht="21" customHeight="1" spans="1:7">
      <c r="A12" s="23" t="s">
        <v>184</v>
      </c>
      <c r="B12" s="20" t="s">
        <v>185</v>
      </c>
      <c r="C12" s="66">
        <f>发出商品!J19</f>
        <v>0</v>
      </c>
      <c r="D12" s="66">
        <f>发出商品!M19</f>
        <v>0</v>
      </c>
      <c r="E12" s="66">
        <f t="shared" si="0"/>
        <v>0</v>
      </c>
      <c r="F12" s="334">
        <f t="shared" si="1"/>
        <v>0</v>
      </c>
      <c r="G12" s="20"/>
    </row>
    <row r="13" s="5" customFormat="1" ht="21" customHeight="1" spans="1:7">
      <c r="A13" s="23" t="s">
        <v>186</v>
      </c>
      <c r="B13" s="20" t="s">
        <v>187</v>
      </c>
      <c r="C13" s="66">
        <f>在用周转材料!H19</f>
        <v>0</v>
      </c>
      <c r="D13" s="66">
        <f>在用周转材料!L19</f>
        <v>0</v>
      </c>
      <c r="E13" s="66">
        <f t="shared" si="0"/>
        <v>0</v>
      </c>
      <c r="F13" s="334">
        <f t="shared" si="1"/>
        <v>0</v>
      </c>
      <c r="G13" s="20"/>
    </row>
    <row r="14" s="5" customFormat="1" ht="21" customHeight="1" spans="1:7">
      <c r="A14" s="23" t="s">
        <v>188</v>
      </c>
      <c r="B14" s="20" t="s">
        <v>189</v>
      </c>
      <c r="C14" s="66">
        <f>委托代销!I19</f>
        <v>0</v>
      </c>
      <c r="D14" s="66">
        <f>委托代销!L19</f>
        <v>0</v>
      </c>
      <c r="E14" s="66">
        <f t="shared" si="0"/>
        <v>0</v>
      </c>
      <c r="F14" s="334">
        <f t="shared" si="1"/>
        <v>0</v>
      </c>
      <c r="G14" s="20"/>
    </row>
    <row r="15" s="5" customFormat="1" ht="21" customHeight="1" spans="1:7">
      <c r="A15" s="23" t="s">
        <v>190</v>
      </c>
      <c r="B15" s="20" t="s">
        <v>191</v>
      </c>
      <c r="C15" s="66">
        <f>受托代销!I22</f>
        <v>0</v>
      </c>
      <c r="D15" s="66">
        <f>受托代销!L22</f>
        <v>0</v>
      </c>
      <c r="E15" s="66">
        <f t="shared" si="0"/>
        <v>0</v>
      </c>
      <c r="F15" s="334">
        <f t="shared" si="1"/>
        <v>0</v>
      </c>
      <c r="G15" s="20"/>
    </row>
    <row r="16" s="5" customFormat="1" ht="21" customHeight="1" spans="1:7">
      <c r="A16" s="36"/>
      <c r="B16" s="20"/>
      <c r="C16" s="66"/>
      <c r="D16" s="66"/>
      <c r="E16" s="66"/>
      <c r="F16" s="334"/>
      <c r="G16" s="20"/>
    </row>
    <row r="17" s="5" customFormat="1" ht="21" customHeight="1" spans="1:7">
      <c r="A17" s="36"/>
      <c r="B17" s="20"/>
      <c r="C17" s="66"/>
      <c r="D17" s="66"/>
      <c r="E17" s="66"/>
      <c r="F17" s="334"/>
      <c r="G17" s="20"/>
    </row>
    <row r="18" s="6" customFormat="1" ht="21" customHeight="1" spans="1:7">
      <c r="A18" s="37"/>
      <c r="B18" s="17" t="s">
        <v>192</v>
      </c>
      <c r="C18" s="28">
        <f>SUM(C5:C17)</f>
        <v>0</v>
      </c>
      <c r="D18" s="28">
        <f>SUM(D5:D17)</f>
        <v>0</v>
      </c>
      <c r="E18" s="28">
        <f>D18-C18</f>
        <v>0</v>
      </c>
      <c r="F18" s="883">
        <f>IF(C18=0,0,ROUND((D18-C18)/C18*100,2))</f>
        <v>0</v>
      </c>
      <c r="G18" s="27"/>
    </row>
    <row r="19" s="6" customFormat="1" ht="21" customHeight="1" spans="1:7">
      <c r="A19" s="37"/>
      <c r="B19" s="17" t="s">
        <v>193</v>
      </c>
      <c r="C19" s="28">
        <f>'存货-原材料—分类汇总表'!G20+'材料采购（在途物资）'!H20+在库周转材料—分类汇总表!H20+'包装物（库存物资）'!H20+'产成品（库存商品）—分类汇总表'!H20+'在产品（自制半成品、施工成本）'!N20+委托加工物资!I20+发出商品!J20+在用周转材料!H20+委托代销!I20+受托代销!I23</f>
        <v>0</v>
      </c>
      <c r="D19" s="28"/>
      <c r="E19" s="28">
        <f>D19-C19</f>
        <v>0</v>
      </c>
      <c r="F19" s="883">
        <f>IF(C19=0,0,ROUND((D19-C19)/C19*100,2))</f>
        <v>0</v>
      </c>
      <c r="G19" s="27"/>
    </row>
    <row r="20" s="6" customFormat="1" ht="21" customHeight="1" spans="1:7">
      <c r="A20" s="37"/>
      <c r="B20" s="17" t="s">
        <v>194</v>
      </c>
      <c r="C20" s="28"/>
      <c r="D20" s="28"/>
      <c r="E20" s="28"/>
      <c r="F20" s="883"/>
      <c r="G20" s="27"/>
    </row>
    <row r="21" s="6" customFormat="1" ht="21" customHeight="1" spans="1:7">
      <c r="A21" s="37"/>
      <c r="B21" s="17" t="s">
        <v>195</v>
      </c>
      <c r="C21" s="28">
        <f>C18-C19</f>
        <v>0</v>
      </c>
      <c r="D21" s="28">
        <f>D18-D19</f>
        <v>0</v>
      </c>
      <c r="E21" s="28">
        <f>D21-C21</f>
        <v>0</v>
      </c>
      <c r="F21" s="883">
        <f>IF(C21=0,0,ROUND((D21-C21)/C21*100,2))</f>
        <v>0</v>
      </c>
      <c r="G21" s="27"/>
    </row>
    <row r="22" ht="14.25" spans="1:9">
      <c r="A22" s="207" t="e">
        <f>#REF!&amp;#REF!</f>
        <v>#REF!</v>
      </c>
      <c r="B22" s="199"/>
      <c r="D22" s="207" t="e">
        <f>#REF!&amp;#REF!</f>
        <v>#REF!</v>
      </c>
      <c r="F22" s="510"/>
      <c r="G22" s="79" t="str">
        <f>现金!G21</f>
        <v>北京卓信大华资产评估有限公司</v>
      </c>
      <c r="H22" s="79"/>
      <c r="I22" s="79"/>
    </row>
    <row r="23" ht="14.25" spans="1:10">
      <c r="A23" s="207" t="e">
        <f>#REF!&amp;#REF!</f>
        <v>#REF!</v>
      </c>
      <c r="B23" s="199"/>
      <c r="C23" s="199"/>
      <c r="D23" s="199"/>
      <c r="E23" s="273"/>
      <c r="F23" s="199"/>
      <c r="G23" s="510"/>
      <c r="H23" s="510"/>
      <c r="I23" s="199"/>
      <c r="J23" s="199"/>
    </row>
  </sheetData>
  <mergeCells count="1">
    <mergeCell ref="C1:E1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selection activeCell="E25" sqref="E25"/>
    </sheetView>
  </sheetViews>
  <sheetFormatPr defaultColWidth="9" defaultRowHeight="15.75"/>
  <cols>
    <col min="1" max="1" width="7.625" style="159" customWidth="1"/>
    <col min="2" max="2" width="23.125" style="159" customWidth="1"/>
    <col min="3" max="3" width="9.125" style="159" hidden="1" customWidth="1"/>
    <col min="4" max="4" width="4.125" style="159" hidden="1" customWidth="1"/>
    <col min="5" max="5" width="10.625" style="159" customWidth="1"/>
    <col min="6" max="6" width="11.125" style="159" hidden="1" customWidth="1"/>
    <col min="7" max="7" width="16.875" style="159" customWidth="1"/>
    <col min="8" max="8" width="12.125" style="159" customWidth="1"/>
    <col min="9" max="9" width="0.375" style="159" hidden="1" customWidth="1"/>
    <col min="10" max="10" width="15.625" style="159" customWidth="1"/>
    <col min="11" max="11" width="12.125" style="159" customWidth="1"/>
    <col min="12" max="12" width="12.875" style="159" customWidth="1"/>
    <col min="13" max="13" width="10" style="159" customWidth="1"/>
    <col min="14" max="14" width="12" style="159" customWidth="1"/>
    <col min="15" max="15" width="12.375" style="159" customWidth="1"/>
    <col min="16" max="16384" width="9" style="159"/>
  </cols>
  <sheetData>
    <row r="1" ht="30" customHeight="1" spans="1:13">
      <c r="A1" s="136" t="s">
        <v>196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5" t="s">
        <v>197</v>
      </c>
    </row>
    <row r="2" ht="15" customHeight="1" spans="13:13">
      <c r="M2" s="135"/>
    </row>
    <row r="3" s="139" customFormat="1" ht="20.25" customHeight="1" spans="1:15">
      <c r="A3" s="139" t="e">
        <f>其他应收款!A3</f>
        <v>#REF!</v>
      </c>
      <c r="E3" s="1031"/>
      <c r="G3" s="354" t="e">
        <f>存货汇总!D3</f>
        <v>#REF!</v>
      </c>
      <c r="H3" s="275"/>
      <c r="I3" s="275"/>
      <c r="M3" s="142" t="s">
        <v>2</v>
      </c>
      <c r="N3" s="275"/>
      <c r="O3" s="275"/>
    </row>
    <row r="4" s="160" customFormat="1" ht="21" customHeight="1" spans="1:13">
      <c r="A4" s="213" t="s">
        <v>3</v>
      </c>
      <c r="B4" s="213" t="s">
        <v>198</v>
      </c>
      <c r="C4" s="213" t="s">
        <v>199</v>
      </c>
      <c r="D4" s="213" t="s">
        <v>200</v>
      </c>
      <c r="E4" s="624" t="s">
        <v>201</v>
      </c>
      <c r="F4" s="213" t="s">
        <v>202</v>
      </c>
      <c r="G4" s="624" t="s">
        <v>8</v>
      </c>
      <c r="H4" s="213" t="s">
        <v>203</v>
      </c>
      <c r="I4" s="213" t="s">
        <v>204</v>
      </c>
      <c r="J4" s="213" t="s">
        <v>9</v>
      </c>
      <c r="K4" s="213" t="s">
        <v>10</v>
      </c>
      <c r="L4" s="213" t="s">
        <v>205</v>
      </c>
      <c r="M4" s="213" t="s">
        <v>19</v>
      </c>
    </row>
    <row r="5" s="162" customFormat="1" ht="21" customHeight="1" spans="1:13">
      <c r="A5" s="19">
        <f>ROW()-4</f>
        <v>1</v>
      </c>
      <c r="B5" s="224"/>
      <c r="C5" s="224"/>
      <c r="D5" s="481"/>
      <c r="E5" s="1032"/>
      <c r="F5" s="1032"/>
      <c r="G5" s="890"/>
      <c r="H5" s="890"/>
      <c r="I5" s="890"/>
      <c r="J5" s="890"/>
      <c r="K5" s="899">
        <f>IF(G5=0,0,ROUND((J5-G5)/G5*100,2))</f>
        <v>0</v>
      </c>
      <c r="L5" s="899"/>
      <c r="M5" s="126"/>
    </row>
    <row r="6" s="162" customFormat="1" ht="21" customHeight="1" spans="1:13">
      <c r="A6" s="368"/>
      <c r="B6" s="224"/>
      <c r="C6" s="224"/>
      <c r="D6" s="481"/>
      <c r="E6" s="764"/>
      <c r="F6" s="764"/>
      <c r="G6" s="890"/>
      <c r="H6" s="764"/>
      <c r="I6" s="890"/>
      <c r="J6" s="890"/>
      <c r="K6" s="899"/>
      <c r="L6" s="899"/>
      <c r="M6" s="368"/>
    </row>
    <row r="7" s="162" customFormat="1" ht="21" customHeight="1" spans="1:13">
      <c r="A7" s="368"/>
      <c r="B7" s="224"/>
      <c r="C7" s="224"/>
      <c r="D7" s="481"/>
      <c r="E7" s="764"/>
      <c r="F7" s="764"/>
      <c r="G7" s="890"/>
      <c r="H7" s="764"/>
      <c r="I7" s="890"/>
      <c r="J7" s="890"/>
      <c r="K7" s="899"/>
      <c r="L7" s="899"/>
      <c r="M7" s="368"/>
    </row>
    <row r="8" s="162" customFormat="1" ht="21" customHeight="1" spans="1:13">
      <c r="A8" s="368"/>
      <c r="B8" s="224"/>
      <c r="C8" s="224"/>
      <c r="D8" s="481"/>
      <c r="E8" s="764"/>
      <c r="F8" s="764"/>
      <c r="G8" s="890"/>
      <c r="H8" s="764"/>
      <c r="I8" s="890"/>
      <c r="J8" s="890"/>
      <c r="K8" s="899"/>
      <c r="L8" s="899"/>
      <c r="M8" s="368"/>
    </row>
    <row r="9" s="162" customFormat="1" ht="21" customHeight="1" spans="1:13">
      <c r="A9" s="368"/>
      <c r="B9" s="224"/>
      <c r="C9" s="224"/>
      <c r="D9" s="481"/>
      <c r="E9" s="764"/>
      <c r="F9" s="764"/>
      <c r="G9" s="890"/>
      <c r="H9" s="764"/>
      <c r="I9" s="890"/>
      <c r="J9" s="890"/>
      <c r="K9" s="899"/>
      <c r="L9" s="899"/>
      <c r="M9" s="481"/>
    </row>
    <row r="10" s="162" customFormat="1" ht="21" customHeight="1" spans="1:13">
      <c r="A10" s="368"/>
      <c r="B10" s="224"/>
      <c r="C10" s="224"/>
      <c r="D10" s="481"/>
      <c r="E10" s="764"/>
      <c r="F10" s="764"/>
      <c r="G10" s="890"/>
      <c r="H10" s="764"/>
      <c r="I10" s="890"/>
      <c r="J10" s="890"/>
      <c r="K10" s="899"/>
      <c r="L10" s="899"/>
      <c r="M10" s="481"/>
    </row>
    <row r="11" s="162" customFormat="1" ht="21" customHeight="1" spans="1:13">
      <c r="A11" s="368"/>
      <c r="B11" s="224"/>
      <c r="C11" s="224"/>
      <c r="D11" s="481"/>
      <c r="E11" s="764"/>
      <c r="F11" s="764"/>
      <c r="G11" s="890"/>
      <c r="H11" s="764"/>
      <c r="I11" s="890"/>
      <c r="J11" s="890"/>
      <c r="K11" s="899"/>
      <c r="L11" s="899"/>
      <c r="M11" s="481"/>
    </row>
    <row r="12" s="162" customFormat="1" ht="21" customHeight="1" spans="1:13">
      <c r="A12" s="368"/>
      <c r="B12" s="224"/>
      <c r="C12" s="224"/>
      <c r="D12" s="481"/>
      <c r="E12" s="764"/>
      <c r="F12" s="764"/>
      <c r="G12" s="890"/>
      <c r="H12" s="764"/>
      <c r="I12" s="890"/>
      <c r="J12" s="890"/>
      <c r="K12" s="899"/>
      <c r="L12" s="899"/>
      <c r="M12" s="481"/>
    </row>
    <row r="13" s="162" customFormat="1" ht="21" customHeight="1" spans="1:13">
      <c r="A13" s="368"/>
      <c r="B13" s="224"/>
      <c r="C13" s="224"/>
      <c r="D13" s="481"/>
      <c r="E13" s="764"/>
      <c r="F13" s="764"/>
      <c r="G13" s="890"/>
      <c r="H13" s="764"/>
      <c r="I13" s="890"/>
      <c r="J13" s="890"/>
      <c r="K13" s="899"/>
      <c r="L13" s="899"/>
      <c r="M13" s="368"/>
    </row>
    <row r="14" s="162" customFormat="1" ht="21" customHeight="1" spans="1:13">
      <c r="A14" s="368"/>
      <c r="B14" s="224"/>
      <c r="C14" s="224"/>
      <c r="D14" s="481"/>
      <c r="E14" s="764"/>
      <c r="F14" s="764"/>
      <c r="G14" s="890"/>
      <c r="H14" s="764"/>
      <c r="I14" s="890"/>
      <c r="J14" s="890"/>
      <c r="K14" s="899"/>
      <c r="L14" s="899"/>
      <c r="M14" s="481"/>
    </row>
    <row r="15" s="162" customFormat="1" ht="21" customHeight="1" spans="1:13">
      <c r="A15" s="368"/>
      <c r="B15" s="224"/>
      <c r="C15" s="224"/>
      <c r="D15" s="481"/>
      <c r="E15" s="764"/>
      <c r="F15" s="764"/>
      <c r="G15" s="890"/>
      <c r="H15" s="764"/>
      <c r="I15" s="890"/>
      <c r="J15" s="890"/>
      <c r="K15" s="899"/>
      <c r="L15" s="899"/>
      <c r="M15" s="481"/>
    </row>
    <row r="16" s="162" customFormat="1" ht="21" customHeight="1" spans="1:13">
      <c r="A16" s="368"/>
      <c r="B16" s="224"/>
      <c r="C16" s="224"/>
      <c r="D16" s="481"/>
      <c r="E16" s="764"/>
      <c r="F16" s="764"/>
      <c r="G16" s="890"/>
      <c r="H16" s="764"/>
      <c r="I16" s="890"/>
      <c r="J16" s="890"/>
      <c r="K16" s="899"/>
      <c r="L16" s="899"/>
      <c r="M16" s="368"/>
    </row>
    <row r="17" s="163" customFormat="1" ht="21" customHeight="1" spans="1:13">
      <c r="A17" s="368"/>
      <c r="B17" s="224"/>
      <c r="C17" s="224"/>
      <c r="D17" s="481"/>
      <c r="E17" s="764"/>
      <c r="F17" s="764"/>
      <c r="G17" s="890"/>
      <c r="H17" s="764"/>
      <c r="I17" s="890"/>
      <c r="J17" s="890"/>
      <c r="K17" s="899"/>
      <c r="L17" s="899"/>
      <c r="M17" s="213"/>
    </row>
    <row r="18" ht="21" customHeight="1" spans="1:13">
      <c r="A18" s="368"/>
      <c r="B18" s="224"/>
      <c r="C18" s="224"/>
      <c r="D18" s="481"/>
      <c r="E18" s="764"/>
      <c r="F18" s="764"/>
      <c r="G18" s="890"/>
      <c r="H18" s="764"/>
      <c r="I18" s="890"/>
      <c r="J18" s="890"/>
      <c r="K18" s="899"/>
      <c r="L18" s="899"/>
      <c r="M18" s="481"/>
    </row>
    <row r="19" ht="21" customHeight="1" spans="1:13">
      <c r="A19" s="1033"/>
      <c r="B19" s="940" t="s">
        <v>206</v>
      </c>
      <c r="C19" s="940"/>
      <c r="D19" s="1034"/>
      <c r="E19" s="1035"/>
      <c r="F19" s="1035"/>
      <c r="G19" s="772">
        <f>SUM(G5:G18)</f>
        <v>0</v>
      </c>
      <c r="H19" s="772"/>
      <c r="I19" s="772"/>
      <c r="J19" s="772">
        <f>SUM(J5:J18)</f>
        <v>0</v>
      </c>
      <c r="K19" s="943">
        <f>IF(G19=0,0,ROUND((J19-G19)/G19*100,2))</f>
        <v>0</v>
      </c>
      <c r="L19" s="943"/>
      <c r="M19" s="918"/>
    </row>
    <row r="20" ht="21" customHeight="1" spans="1:13">
      <c r="A20" s="224"/>
      <c r="B20" s="213" t="s">
        <v>193</v>
      </c>
      <c r="C20" s="213"/>
      <c r="D20" s="224"/>
      <c r="E20" s="764"/>
      <c r="F20" s="764"/>
      <c r="G20" s="764"/>
      <c r="H20" s="1037"/>
      <c r="I20" s="1037"/>
      <c r="J20" s="1037"/>
      <c r="K20" s="943"/>
      <c r="L20" s="943"/>
      <c r="M20" s="918"/>
    </row>
    <row r="21" ht="21" customHeight="1" spans="1:13">
      <c r="A21" s="224"/>
      <c r="B21" s="213" t="s">
        <v>207</v>
      </c>
      <c r="C21" s="213"/>
      <c r="D21" s="224"/>
      <c r="E21" s="764"/>
      <c r="F21" s="764"/>
      <c r="G21" s="1036">
        <f>G19-G20</f>
        <v>0</v>
      </c>
      <c r="H21" s="1036"/>
      <c r="I21" s="1036"/>
      <c r="J21" s="1036">
        <f>J19-J20</f>
        <v>0</v>
      </c>
      <c r="K21" s="943">
        <f>IF(G21=0,0,ROUND((J21-G21)/G21*100,2))</f>
        <v>0</v>
      </c>
      <c r="L21" s="943"/>
      <c r="M21" s="918"/>
    </row>
    <row r="22" s="199" customFormat="1" ht="12.75" spans="1:13">
      <c r="A22" s="29" t="e">
        <f>#REF!&amp;#REF!</f>
        <v>#REF!</v>
      </c>
      <c r="H22" s="29" t="e">
        <f>#REF!&amp;#REF!</f>
        <v>#REF!</v>
      </c>
      <c r="K22" s="79" t="str">
        <f>现金!G21</f>
        <v>北京卓信大华资产评估有限公司</v>
      </c>
      <c r="L22" s="79"/>
      <c r="M22" s="79"/>
    </row>
    <row r="23" s="199" customFormat="1" ht="12.75" spans="1:1">
      <c r="A23" s="29" t="e">
        <f>#REF!&amp;#REF!</f>
        <v>#REF!</v>
      </c>
    </row>
    <row r="24" s="199" customFormat="1" ht="12.75"/>
  </sheetData>
  <mergeCells count="2">
    <mergeCell ref="A1:L1"/>
    <mergeCell ref="K22:M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E25" sqref="E25"/>
    </sheetView>
  </sheetViews>
  <sheetFormatPr defaultColWidth="9" defaultRowHeight="15.75"/>
  <cols>
    <col min="1" max="1" width="6" style="159" customWidth="1"/>
    <col min="2" max="2" width="19.625" style="159" customWidth="1"/>
    <col min="3" max="3" width="10.125" style="159" customWidth="1"/>
    <col min="4" max="4" width="9.5" style="159" customWidth="1"/>
    <col min="5" max="5" width="5.875" style="159" customWidth="1"/>
    <col min="6" max="6" width="5.5" style="159" customWidth="1"/>
    <col min="7" max="7" width="9.875" style="159" customWidth="1"/>
    <col min="8" max="8" width="14.125" style="159" customWidth="1"/>
    <col min="9" max="9" width="5.625" style="159" customWidth="1"/>
    <col min="10" max="10" width="9.625" style="159" customWidth="1"/>
    <col min="11" max="11" width="14.125" style="159" customWidth="1"/>
    <col min="12" max="12" width="7.5" style="159" customWidth="1"/>
    <col min="13" max="13" width="9.375" style="159" customWidth="1"/>
    <col min="14" max="14" width="7.625" style="159" customWidth="1"/>
    <col min="15" max="15" width="8.625" style="159" customWidth="1"/>
    <col min="16" max="16" width="12" style="159" customWidth="1"/>
    <col min="17" max="17" width="9.5" style="31" customWidth="1"/>
    <col min="18" max="18" width="12.375" style="31" customWidth="1"/>
    <col min="19" max="20" width="9" style="31"/>
    <col min="21" max="16384" width="9" style="159"/>
  </cols>
  <sheetData>
    <row r="1" ht="30" customHeight="1" spans="1:15">
      <c r="A1" s="351"/>
      <c r="B1" s="351"/>
      <c r="C1" s="351"/>
      <c r="D1" s="351"/>
      <c r="E1" s="351"/>
      <c r="F1" s="352" t="s">
        <v>208</v>
      </c>
      <c r="H1" s="351"/>
      <c r="O1" s="135" t="s">
        <v>197</v>
      </c>
    </row>
    <row r="2" ht="15" customHeight="1" spans="15:15">
      <c r="O2" s="135"/>
    </row>
    <row r="3" s="139" customFormat="1" ht="20.25" customHeight="1" spans="1:20">
      <c r="A3" s="139" t="e">
        <f>其他应收款!A3</f>
        <v>#REF!</v>
      </c>
      <c r="E3" s="1031"/>
      <c r="H3" s="355" t="e">
        <f>存货汇总!D3</f>
        <v>#REF!</v>
      </c>
      <c r="I3" s="275"/>
      <c r="J3" s="275"/>
      <c r="O3" s="142" t="s">
        <v>2</v>
      </c>
      <c r="P3" s="275"/>
      <c r="Q3" s="336" t="s">
        <v>115</v>
      </c>
      <c r="R3" s="74"/>
      <c r="S3" s="74"/>
      <c r="T3" s="337"/>
    </row>
    <row r="4" s="160" customFormat="1" ht="21" customHeight="1" spans="1:20">
      <c r="A4" s="213" t="s">
        <v>3</v>
      </c>
      <c r="B4" s="213" t="s">
        <v>209</v>
      </c>
      <c r="C4" s="213" t="s">
        <v>199</v>
      </c>
      <c r="D4" s="213" t="s">
        <v>210</v>
      </c>
      <c r="E4" s="213" t="s">
        <v>200</v>
      </c>
      <c r="F4" s="624" t="s">
        <v>201</v>
      </c>
      <c r="G4" s="213" t="s">
        <v>211</v>
      </c>
      <c r="H4" s="624" t="s">
        <v>8</v>
      </c>
      <c r="I4" s="213" t="s">
        <v>203</v>
      </c>
      <c r="J4" s="213" t="s">
        <v>204</v>
      </c>
      <c r="K4" s="213" t="s">
        <v>9</v>
      </c>
      <c r="L4" s="213" t="s">
        <v>10</v>
      </c>
      <c r="M4" s="213" t="s">
        <v>212</v>
      </c>
      <c r="N4" s="213" t="s">
        <v>205</v>
      </c>
      <c r="O4" s="213" t="s">
        <v>19</v>
      </c>
      <c r="P4" s="213" t="s">
        <v>213</v>
      </c>
      <c r="Q4" s="75" t="s">
        <v>214</v>
      </c>
      <c r="R4" s="17" t="s">
        <v>124</v>
      </c>
      <c r="S4" s="17" t="s">
        <v>125</v>
      </c>
      <c r="T4" s="17" t="s">
        <v>126</v>
      </c>
    </row>
    <row r="5" s="162" customFormat="1" ht="21" customHeight="1" spans="1:20">
      <c r="A5" s="19">
        <f>ROW()-4</f>
        <v>1</v>
      </c>
      <c r="B5" s="224"/>
      <c r="C5" s="224"/>
      <c r="D5" s="481"/>
      <c r="E5" s="1032"/>
      <c r="F5" s="1032"/>
      <c r="G5" s="1032"/>
      <c r="H5" s="890"/>
      <c r="I5" s="890"/>
      <c r="J5" s="890"/>
      <c r="K5" s="890"/>
      <c r="L5" s="899">
        <f>IF(H5=0,0,ROUND((K5-H5)/H5*100,2))</f>
        <v>0</v>
      </c>
      <c r="M5" s="899"/>
      <c r="N5" s="899"/>
      <c r="O5" s="126"/>
      <c r="P5" s="184"/>
      <c r="Q5" s="5"/>
      <c r="R5" s="5"/>
      <c r="S5" s="5"/>
      <c r="T5" s="5"/>
    </row>
    <row r="6" s="162" customFormat="1" ht="21" customHeight="1" spans="1:20">
      <c r="A6" s="368"/>
      <c r="B6" s="224"/>
      <c r="C6" s="224"/>
      <c r="D6" s="481"/>
      <c r="E6" s="764"/>
      <c r="F6" s="764"/>
      <c r="G6" s="764"/>
      <c r="H6" s="890"/>
      <c r="I6" s="764"/>
      <c r="J6" s="890"/>
      <c r="K6" s="890"/>
      <c r="L6" s="899"/>
      <c r="M6" s="899"/>
      <c r="N6" s="899"/>
      <c r="O6" s="368"/>
      <c r="P6" s="184"/>
      <c r="Q6" s="5"/>
      <c r="R6" s="5"/>
      <c r="S6" s="5"/>
      <c r="T6" s="5"/>
    </row>
    <row r="7" s="162" customFormat="1" ht="21" customHeight="1" spans="1:20">
      <c r="A7" s="368"/>
      <c r="B7" s="224"/>
      <c r="C7" s="224"/>
      <c r="D7" s="481"/>
      <c r="E7" s="764"/>
      <c r="F7" s="764"/>
      <c r="G7" s="764"/>
      <c r="H7" s="890"/>
      <c r="I7" s="764"/>
      <c r="J7" s="890"/>
      <c r="K7" s="890"/>
      <c r="L7" s="899"/>
      <c r="M7" s="899"/>
      <c r="N7" s="899"/>
      <c r="O7" s="368"/>
      <c r="P7" s="184"/>
      <c r="Q7" s="5"/>
      <c r="R7" s="5"/>
      <c r="S7" s="5"/>
      <c r="T7" s="5"/>
    </row>
    <row r="8" s="162" customFormat="1" ht="21" customHeight="1" spans="1:20">
      <c r="A8" s="368"/>
      <c r="B8" s="224"/>
      <c r="C8" s="224"/>
      <c r="D8" s="481"/>
      <c r="E8" s="764"/>
      <c r="F8" s="764"/>
      <c r="G8" s="764"/>
      <c r="H8" s="890"/>
      <c r="I8" s="764"/>
      <c r="J8" s="890"/>
      <c r="K8" s="890"/>
      <c r="L8" s="899"/>
      <c r="M8" s="899"/>
      <c r="N8" s="899"/>
      <c r="O8" s="368"/>
      <c r="P8" s="184"/>
      <c r="Q8" s="5"/>
      <c r="R8" s="5"/>
      <c r="S8" s="5"/>
      <c r="T8" s="5"/>
    </row>
    <row r="9" s="162" customFormat="1" ht="21" customHeight="1" spans="1:20">
      <c r="A9" s="368"/>
      <c r="B9" s="224"/>
      <c r="C9" s="224"/>
      <c r="D9" s="481"/>
      <c r="E9" s="764"/>
      <c r="F9" s="764"/>
      <c r="G9" s="764"/>
      <c r="H9" s="890"/>
      <c r="I9" s="764"/>
      <c r="J9" s="890"/>
      <c r="K9" s="890"/>
      <c r="L9" s="899"/>
      <c r="M9" s="899"/>
      <c r="N9" s="899"/>
      <c r="O9" s="481"/>
      <c r="P9" s="184"/>
      <c r="Q9" s="5"/>
      <c r="R9" s="5"/>
      <c r="S9" s="5"/>
      <c r="T9" s="5"/>
    </row>
    <row r="10" s="162" customFormat="1" ht="21" customHeight="1" spans="1:20">
      <c r="A10" s="368"/>
      <c r="B10" s="224"/>
      <c r="C10" s="224"/>
      <c r="D10" s="481"/>
      <c r="E10" s="764"/>
      <c r="F10" s="764"/>
      <c r="G10" s="764"/>
      <c r="H10" s="890"/>
      <c r="I10" s="764"/>
      <c r="J10" s="890"/>
      <c r="K10" s="890"/>
      <c r="L10" s="899"/>
      <c r="M10" s="899"/>
      <c r="N10" s="899"/>
      <c r="O10" s="481"/>
      <c r="P10" s="184"/>
      <c r="Q10" s="5"/>
      <c r="R10" s="5"/>
      <c r="S10" s="5"/>
      <c r="T10" s="5"/>
    </row>
    <row r="11" s="162" customFormat="1" ht="21" customHeight="1" spans="1:20">
      <c r="A11" s="368"/>
      <c r="B11" s="224"/>
      <c r="C11" s="224"/>
      <c r="D11" s="481"/>
      <c r="E11" s="764"/>
      <c r="F11" s="764"/>
      <c r="G11" s="764"/>
      <c r="H11" s="890"/>
      <c r="I11" s="764"/>
      <c r="J11" s="890"/>
      <c r="K11" s="890"/>
      <c r="L11" s="899"/>
      <c r="M11" s="899"/>
      <c r="N11" s="899"/>
      <c r="O11" s="481"/>
      <c r="P11" s="184"/>
      <c r="Q11" s="5"/>
      <c r="R11" s="5"/>
      <c r="S11" s="5"/>
      <c r="T11" s="5"/>
    </row>
    <row r="12" s="162" customFormat="1" ht="21" customHeight="1" spans="1:20">
      <c r="A12" s="368"/>
      <c r="B12" s="224"/>
      <c r="C12" s="224"/>
      <c r="D12" s="481"/>
      <c r="E12" s="764"/>
      <c r="F12" s="764"/>
      <c r="G12" s="764"/>
      <c r="H12" s="890"/>
      <c r="I12" s="764"/>
      <c r="J12" s="890"/>
      <c r="K12" s="890"/>
      <c r="L12" s="899"/>
      <c r="M12" s="899"/>
      <c r="N12" s="899"/>
      <c r="O12" s="481"/>
      <c r="P12" s="184"/>
      <c r="Q12" s="5"/>
      <c r="R12" s="5"/>
      <c r="S12" s="5"/>
      <c r="T12" s="5"/>
    </row>
    <row r="13" s="162" customFormat="1" ht="21" customHeight="1" spans="1:20">
      <c r="A13" s="368"/>
      <c r="B13" s="224"/>
      <c r="C13" s="224"/>
      <c r="D13" s="481"/>
      <c r="E13" s="764"/>
      <c r="F13" s="764"/>
      <c r="G13" s="764"/>
      <c r="H13" s="890"/>
      <c r="I13" s="764"/>
      <c r="J13" s="890"/>
      <c r="K13" s="890"/>
      <c r="L13" s="899"/>
      <c r="M13" s="899"/>
      <c r="N13" s="899"/>
      <c r="O13" s="368"/>
      <c r="P13" s="184"/>
      <c r="Q13" s="5"/>
      <c r="R13" s="5"/>
      <c r="S13" s="5"/>
      <c r="T13" s="5"/>
    </row>
    <row r="14" s="162" customFormat="1" ht="21" customHeight="1" spans="1:20">
      <c r="A14" s="368"/>
      <c r="B14" s="224"/>
      <c r="C14" s="224"/>
      <c r="D14" s="481"/>
      <c r="E14" s="764"/>
      <c r="F14" s="764"/>
      <c r="G14" s="764"/>
      <c r="H14" s="890"/>
      <c r="I14" s="764"/>
      <c r="J14" s="890"/>
      <c r="K14" s="890"/>
      <c r="L14" s="899"/>
      <c r="M14" s="899"/>
      <c r="N14" s="899"/>
      <c r="O14" s="481"/>
      <c r="P14" s="184"/>
      <c r="Q14" s="5"/>
      <c r="R14" s="5"/>
      <c r="S14" s="5"/>
      <c r="T14" s="5"/>
    </row>
    <row r="15" s="162" customFormat="1" ht="21" customHeight="1" spans="1:20">
      <c r="A15" s="368"/>
      <c r="B15" s="224"/>
      <c r="C15" s="224"/>
      <c r="D15" s="481"/>
      <c r="E15" s="764"/>
      <c r="F15" s="764"/>
      <c r="G15" s="764"/>
      <c r="H15" s="890"/>
      <c r="I15" s="764"/>
      <c r="J15" s="890"/>
      <c r="K15" s="890"/>
      <c r="L15" s="899"/>
      <c r="M15" s="899"/>
      <c r="N15" s="899"/>
      <c r="O15" s="481"/>
      <c r="P15" s="184"/>
      <c r="Q15" s="5"/>
      <c r="R15" s="5"/>
      <c r="S15" s="5"/>
      <c r="T15" s="5"/>
    </row>
    <row r="16" s="162" customFormat="1" ht="21" customHeight="1" spans="1:20">
      <c r="A16" s="368"/>
      <c r="B16" s="224"/>
      <c r="C16" s="224"/>
      <c r="D16" s="481"/>
      <c r="E16" s="764"/>
      <c r="F16" s="764"/>
      <c r="G16" s="764"/>
      <c r="H16" s="890"/>
      <c r="I16" s="764"/>
      <c r="J16" s="890"/>
      <c r="K16" s="890"/>
      <c r="L16" s="899"/>
      <c r="M16" s="899"/>
      <c r="N16" s="899"/>
      <c r="O16" s="481"/>
      <c r="P16" s="184"/>
      <c r="Q16" s="5"/>
      <c r="R16" s="5"/>
      <c r="S16" s="5"/>
      <c r="T16" s="5"/>
    </row>
    <row r="17" s="162" customFormat="1" ht="21" customHeight="1" spans="1:20">
      <c r="A17" s="368"/>
      <c r="B17" s="224"/>
      <c r="C17" s="224"/>
      <c r="D17" s="481"/>
      <c r="E17" s="764"/>
      <c r="F17" s="764"/>
      <c r="G17" s="764"/>
      <c r="H17" s="890"/>
      <c r="I17" s="764"/>
      <c r="J17" s="890"/>
      <c r="K17" s="890"/>
      <c r="L17" s="899"/>
      <c r="M17" s="899"/>
      <c r="N17" s="899"/>
      <c r="O17" s="481"/>
      <c r="P17" s="184"/>
      <c r="Q17" s="5"/>
      <c r="R17" s="5"/>
      <c r="S17" s="5"/>
      <c r="T17" s="5"/>
    </row>
    <row r="18" s="162" customFormat="1" ht="21" customHeight="1" spans="1:20">
      <c r="A18" s="368"/>
      <c r="B18" s="224"/>
      <c r="C18" s="224"/>
      <c r="D18" s="481"/>
      <c r="E18" s="764"/>
      <c r="F18" s="764"/>
      <c r="G18" s="764"/>
      <c r="H18" s="890"/>
      <c r="I18" s="764"/>
      <c r="J18" s="890"/>
      <c r="K18" s="890"/>
      <c r="L18" s="899"/>
      <c r="M18" s="899"/>
      <c r="N18" s="899"/>
      <c r="O18" s="368"/>
      <c r="P18" s="184"/>
      <c r="Q18" s="5"/>
      <c r="R18" s="5"/>
      <c r="S18" s="5"/>
      <c r="T18" s="5"/>
    </row>
    <row r="19" ht="21" customHeight="1" spans="1:16">
      <c r="A19" s="1033"/>
      <c r="B19" s="940" t="s">
        <v>206</v>
      </c>
      <c r="C19" s="940"/>
      <c r="D19" s="1034"/>
      <c r="E19" s="1035"/>
      <c r="F19" s="1035"/>
      <c r="G19" s="1035"/>
      <c r="H19" s="772">
        <f>SUM(H5:H18)</f>
        <v>0</v>
      </c>
      <c r="I19" s="772"/>
      <c r="J19" s="772"/>
      <c r="K19" s="772">
        <f>SUM(K5:K18)</f>
        <v>0</v>
      </c>
      <c r="L19" s="943">
        <f>IF(H19=0,0,ROUND((K19-H19)/H19*100,2))</f>
        <v>0</v>
      </c>
      <c r="M19" s="943"/>
      <c r="N19" s="943"/>
      <c r="O19" s="918"/>
      <c r="P19" s="918"/>
    </row>
    <row r="20" ht="21" customHeight="1" spans="1:16">
      <c r="A20" s="224"/>
      <c r="B20" s="213" t="s">
        <v>193</v>
      </c>
      <c r="C20" s="213"/>
      <c r="D20" s="224"/>
      <c r="E20" s="764"/>
      <c r="F20" s="764"/>
      <c r="G20" s="764"/>
      <c r="H20" s="764"/>
      <c r="I20" s="1037"/>
      <c r="J20" s="1037"/>
      <c r="K20" s="1037"/>
      <c r="L20" s="943"/>
      <c r="M20" s="943"/>
      <c r="N20" s="943"/>
      <c r="O20" s="918"/>
      <c r="P20" s="918"/>
    </row>
    <row r="21" ht="21" customHeight="1" spans="1:16">
      <c r="A21" s="224"/>
      <c r="B21" s="213" t="s">
        <v>207</v>
      </c>
      <c r="C21" s="213"/>
      <c r="D21" s="224"/>
      <c r="E21" s="764"/>
      <c r="F21" s="764"/>
      <c r="G21" s="764"/>
      <c r="H21" s="1036">
        <f>H19-H20</f>
        <v>0</v>
      </c>
      <c r="I21" s="1036"/>
      <c r="J21" s="1036"/>
      <c r="K21" s="1036">
        <f>K19-K20</f>
        <v>0</v>
      </c>
      <c r="L21" s="943">
        <f>IF(H21=0,0,ROUND((K21-H21)/H21*100,2))</f>
        <v>0</v>
      </c>
      <c r="M21" s="943"/>
      <c r="N21" s="943"/>
      <c r="O21" s="918"/>
      <c r="P21" s="918"/>
    </row>
    <row r="22" s="199" customFormat="1" ht="12.75" spans="1:20">
      <c r="A22" s="29" t="e">
        <f>#REF!&amp;#REF!</f>
        <v>#REF!</v>
      </c>
      <c r="H22" s="29" t="e">
        <f>#REF!&amp;#REF!</f>
        <v>#REF!</v>
      </c>
      <c r="L22" s="79" t="str">
        <f>现金!G21</f>
        <v>北京卓信大华资产评估有限公司</v>
      </c>
      <c r="M22" s="79"/>
      <c r="N22" s="79"/>
      <c r="O22" s="79"/>
      <c r="Q22" s="31"/>
      <c r="R22" s="31"/>
      <c r="S22" s="31"/>
      <c r="T22" s="31"/>
    </row>
    <row r="23" s="199" customFormat="1" ht="12.75" spans="1:20">
      <c r="A23" s="29" t="e">
        <f>#REF!&amp;#REF!</f>
        <v>#REF!</v>
      </c>
      <c r="Q23" s="31"/>
      <c r="R23" s="31"/>
      <c r="S23" s="31"/>
      <c r="T23" s="31"/>
    </row>
  </sheetData>
  <mergeCells count="2">
    <mergeCell ref="Q3:T3"/>
    <mergeCell ref="L22:O22"/>
  </mergeCells>
  <pageMargins left="0.748031496062992" right="0.354330708661417" top="0.708661417322835" bottom="0.94488188976378" header="1.14173228346457" footer="0.433070866141732"/>
  <pageSetup paperSize="9" scale="88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workbookViewId="0">
      <selection activeCell="E25" sqref="E25"/>
    </sheetView>
  </sheetViews>
  <sheetFormatPr defaultColWidth="9" defaultRowHeight="15.75"/>
  <cols>
    <col min="1" max="1" width="7.5" style="2" customWidth="1"/>
    <col min="2" max="2" width="20.375" style="2" customWidth="1"/>
    <col min="3" max="3" width="8.625" style="2" customWidth="1"/>
    <col min="4" max="5" width="5.125" style="2" customWidth="1"/>
    <col min="6" max="6" width="8.875" style="2" customWidth="1"/>
    <col min="7" max="7" width="9.5" style="2" customWidth="1"/>
    <col min="8" max="8" width="14" style="2" customWidth="1"/>
    <col min="9" max="9" width="9.125" style="2" customWidth="1"/>
    <col min="10" max="10" width="10.125" style="2" customWidth="1"/>
    <col min="11" max="11" width="13.5" style="2" customWidth="1"/>
    <col min="12" max="12" width="8.375" style="2" customWidth="1"/>
    <col min="13" max="13" width="15.5" style="2" customWidth="1"/>
    <col min="14" max="14" width="12" style="2" customWidth="1"/>
    <col min="15" max="15" width="7.625" style="2" customWidth="1"/>
    <col min="16" max="16384" width="9" style="2"/>
  </cols>
  <sheetData>
    <row r="1" ht="30" customHeight="1" spans="1:13">
      <c r="A1" s="324"/>
      <c r="B1" s="324"/>
      <c r="C1" s="324"/>
      <c r="D1" s="324"/>
      <c r="E1" s="324"/>
      <c r="F1" s="347" t="s">
        <v>215</v>
      </c>
      <c r="H1" s="324"/>
      <c r="M1" s="79" t="s">
        <v>216</v>
      </c>
    </row>
    <row r="2" ht="15" customHeight="1" spans="13:13">
      <c r="M2" s="79"/>
    </row>
    <row r="3" s="3" customFormat="1" ht="18.75" customHeight="1" spans="1:17">
      <c r="A3" s="274" t="e">
        <f>存货汇总!A3</f>
        <v>#REF!</v>
      </c>
      <c r="F3" s="341"/>
      <c r="H3" s="14" t="e">
        <f>存货汇总!D3</f>
        <v>#REF!</v>
      </c>
      <c r="I3" s="134"/>
      <c r="J3" s="134"/>
      <c r="M3" s="15" t="s">
        <v>2</v>
      </c>
      <c r="N3" s="134"/>
      <c r="O3" s="1030" t="s">
        <v>115</v>
      </c>
      <c r="P3" s="1030"/>
      <c r="Q3" s="1030"/>
    </row>
    <row r="4" s="4" customFormat="1" ht="21" customHeight="1" spans="1:17">
      <c r="A4" s="17" t="s">
        <v>3</v>
      </c>
      <c r="B4" s="17" t="s">
        <v>209</v>
      </c>
      <c r="C4" s="17" t="s">
        <v>199</v>
      </c>
      <c r="D4" s="17" t="s">
        <v>200</v>
      </c>
      <c r="E4" s="17" t="s">
        <v>217</v>
      </c>
      <c r="F4" s="18" t="s">
        <v>201</v>
      </c>
      <c r="G4" s="18" t="s">
        <v>202</v>
      </c>
      <c r="H4" s="18" t="s">
        <v>8</v>
      </c>
      <c r="I4" s="17" t="s">
        <v>203</v>
      </c>
      <c r="J4" s="17" t="s">
        <v>204</v>
      </c>
      <c r="K4" s="17" t="s">
        <v>9</v>
      </c>
      <c r="L4" s="17" t="s">
        <v>10</v>
      </c>
      <c r="M4" s="17" t="s">
        <v>19</v>
      </c>
      <c r="N4" s="17" t="s">
        <v>218</v>
      </c>
      <c r="O4" s="17" t="s">
        <v>124</v>
      </c>
      <c r="P4" s="17" t="s">
        <v>125</v>
      </c>
      <c r="Q4" s="17" t="s">
        <v>126</v>
      </c>
    </row>
    <row r="5" s="5" customFormat="1" ht="21" customHeight="1" spans="1:14">
      <c r="A5" s="19">
        <f>ROW()-4</f>
        <v>1</v>
      </c>
      <c r="B5" s="20"/>
      <c r="C5" s="20"/>
      <c r="D5" s="25"/>
      <c r="E5" s="25"/>
      <c r="F5" s="20"/>
      <c r="G5" s="22"/>
      <c r="H5" s="22"/>
      <c r="I5" s="20"/>
      <c r="J5" s="22"/>
      <c r="K5" s="22"/>
      <c r="L5" s="334">
        <f>IF(H5=0,0,ROUND((K5-H5)/H5*100,2))</f>
        <v>0</v>
      </c>
      <c r="M5" s="20"/>
      <c r="N5" s="20"/>
    </row>
    <row r="6" s="5" customFormat="1" ht="21" customHeight="1" spans="1:14">
      <c r="A6" s="25"/>
      <c r="B6" s="20"/>
      <c r="C6" s="20"/>
      <c r="D6" s="25"/>
      <c r="E6" s="25"/>
      <c r="F6" s="20"/>
      <c r="G6" s="22"/>
      <c r="H6" s="22"/>
      <c r="I6" s="20"/>
      <c r="J6" s="22"/>
      <c r="K6" s="22"/>
      <c r="L6" s="334"/>
      <c r="M6" s="20"/>
      <c r="N6" s="20"/>
    </row>
    <row r="7" s="5" customFormat="1" ht="21" customHeight="1" spans="1:14">
      <c r="A7" s="25"/>
      <c r="B7" s="20"/>
      <c r="C7" s="20"/>
      <c r="D7" s="25"/>
      <c r="E7" s="25"/>
      <c r="F7" s="20"/>
      <c r="G7" s="22"/>
      <c r="H7" s="22"/>
      <c r="I7" s="20"/>
      <c r="J7" s="22"/>
      <c r="K7" s="22"/>
      <c r="L7" s="334"/>
      <c r="M7" s="20"/>
      <c r="N7" s="20"/>
    </row>
    <row r="8" s="5" customFormat="1" ht="21" customHeight="1" spans="1:14">
      <c r="A8" s="25"/>
      <c r="B8" s="20"/>
      <c r="C8" s="20"/>
      <c r="D8" s="25"/>
      <c r="E8" s="25"/>
      <c r="F8" s="20"/>
      <c r="G8" s="22"/>
      <c r="H8" s="22"/>
      <c r="I8" s="20"/>
      <c r="J8" s="22"/>
      <c r="K8" s="22"/>
      <c r="L8" s="334"/>
      <c r="M8" s="20"/>
      <c r="N8" s="20"/>
    </row>
    <row r="9" s="5" customFormat="1" ht="21" customHeight="1" spans="1:14">
      <c r="A9" s="25"/>
      <c r="B9" s="20"/>
      <c r="C9" s="20"/>
      <c r="D9" s="25"/>
      <c r="E9" s="25"/>
      <c r="F9" s="20"/>
      <c r="G9" s="22"/>
      <c r="H9" s="22"/>
      <c r="I9" s="20"/>
      <c r="J9" s="22"/>
      <c r="K9" s="22"/>
      <c r="L9" s="334"/>
      <c r="M9" s="20"/>
      <c r="N9" s="20"/>
    </row>
    <row r="10" s="5" customFormat="1" ht="21" customHeight="1" spans="1:14">
      <c r="A10" s="25"/>
      <c r="B10" s="20"/>
      <c r="C10" s="20"/>
      <c r="D10" s="25"/>
      <c r="E10" s="25"/>
      <c r="F10" s="20"/>
      <c r="G10" s="22"/>
      <c r="H10" s="22"/>
      <c r="I10" s="20"/>
      <c r="J10" s="22"/>
      <c r="K10" s="22"/>
      <c r="L10" s="334"/>
      <c r="M10" s="20"/>
      <c r="N10" s="20"/>
    </row>
    <row r="11" s="5" customFormat="1" ht="21" customHeight="1" spans="1:14">
      <c r="A11" s="25"/>
      <c r="B11" s="20"/>
      <c r="C11" s="20"/>
      <c r="D11" s="25"/>
      <c r="E11" s="25"/>
      <c r="F11" s="20"/>
      <c r="G11" s="22"/>
      <c r="H11" s="22"/>
      <c r="I11" s="20"/>
      <c r="J11" s="22"/>
      <c r="K11" s="22"/>
      <c r="L11" s="334"/>
      <c r="M11" s="20"/>
      <c r="N11" s="20"/>
    </row>
    <row r="12" s="5" customFormat="1" ht="21" customHeight="1" spans="1:14">
      <c r="A12" s="25"/>
      <c r="B12" s="20"/>
      <c r="C12" s="20"/>
      <c r="D12" s="25"/>
      <c r="E12" s="25"/>
      <c r="F12" s="20"/>
      <c r="G12" s="22"/>
      <c r="H12" s="22"/>
      <c r="I12" s="20"/>
      <c r="J12" s="22"/>
      <c r="K12" s="22"/>
      <c r="L12" s="334"/>
      <c r="M12" s="20"/>
      <c r="N12" s="20"/>
    </row>
    <row r="13" s="5" customFormat="1" ht="21" customHeight="1" spans="1:14">
      <c r="A13" s="25"/>
      <c r="B13" s="20"/>
      <c r="C13" s="20"/>
      <c r="D13" s="25"/>
      <c r="E13" s="25"/>
      <c r="F13" s="20"/>
      <c r="G13" s="22"/>
      <c r="H13" s="22"/>
      <c r="I13" s="20"/>
      <c r="J13" s="22"/>
      <c r="K13" s="22"/>
      <c r="L13" s="334"/>
      <c r="M13" s="20"/>
      <c r="N13" s="20"/>
    </row>
    <row r="14" s="5" customFormat="1" ht="21" customHeight="1" spans="1:14">
      <c r="A14" s="25"/>
      <c r="B14" s="20"/>
      <c r="C14" s="20"/>
      <c r="D14" s="25"/>
      <c r="E14" s="25"/>
      <c r="F14" s="20"/>
      <c r="G14" s="22"/>
      <c r="H14" s="22"/>
      <c r="I14" s="20"/>
      <c r="J14" s="22"/>
      <c r="K14" s="22"/>
      <c r="L14" s="334"/>
      <c r="M14" s="20"/>
      <c r="N14" s="20"/>
    </row>
    <row r="15" s="5" customFormat="1" ht="21" customHeight="1" spans="1:14">
      <c r="A15" s="25"/>
      <c r="B15" s="20"/>
      <c r="C15" s="20"/>
      <c r="D15" s="25"/>
      <c r="E15" s="25"/>
      <c r="F15" s="20"/>
      <c r="G15" s="22"/>
      <c r="H15" s="22"/>
      <c r="I15" s="20"/>
      <c r="J15" s="22"/>
      <c r="K15" s="22"/>
      <c r="L15" s="334"/>
      <c r="M15" s="20"/>
      <c r="N15" s="20"/>
    </row>
    <row r="16" s="5" customFormat="1" ht="21" customHeight="1" spans="1:14">
      <c r="A16" s="25"/>
      <c r="B16" s="20"/>
      <c r="C16" s="20"/>
      <c r="D16" s="25"/>
      <c r="E16" s="25"/>
      <c r="F16" s="20"/>
      <c r="G16" s="22"/>
      <c r="H16" s="22"/>
      <c r="I16" s="20"/>
      <c r="J16" s="22"/>
      <c r="K16" s="22"/>
      <c r="L16" s="334"/>
      <c r="M16" s="20"/>
      <c r="N16" s="20"/>
    </row>
    <row r="17" s="5" customFormat="1" ht="21" customHeight="1" spans="1:14">
      <c r="A17" s="25"/>
      <c r="B17" s="20"/>
      <c r="C17" s="20"/>
      <c r="D17" s="25"/>
      <c r="E17" s="25"/>
      <c r="F17" s="20"/>
      <c r="G17" s="22"/>
      <c r="H17" s="22"/>
      <c r="I17" s="20"/>
      <c r="J17" s="22"/>
      <c r="K17" s="22"/>
      <c r="L17" s="334"/>
      <c r="M17" s="20"/>
      <c r="N17" s="20"/>
    </row>
    <row r="18" s="5" customFormat="1" ht="21" customHeight="1" spans="1:14">
      <c r="A18" s="25"/>
      <c r="B18" s="20"/>
      <c r="C18" s="20"/>
      <c r="D18" s="25"/>
      <c r="E18" s="25"/>
      <c r="F18" s="20"/>
      <c r="G18" s="22"/>
      <c r="H18" s="22"/>
      <c r="I18" s="20"/>
      <c r="J18" s="22"/>
      <c r="K18" s="22"/>
      <c r="L18" s="334"/>
      <c r="M18" s="20"/>
      <c r="N18" s="20"/>
    </row>
    <row r="19" s="5" customFormat="1" ht="21" customHeight="1" spans="1:14">
      <c r="A19" s="25"/>
      <c r="B19" s="17" t="s">
        <v>219</v>
      </c>
      <c r="C19" s="17"/>
      <c r="D19" s="17"/>
      <c r="E19" s="17"/>
      <c r="F19" s="20"/>
      <c r="G19" s="22"/>
      <c r="H19" s="28">
        <f>SUM(H5:H18)</f>
        <v>0</v>
      </c>
      <c r="I19" s="28"/>
      <c r="J19" s="28"/>
      <c r="K19" s="28">
        <f>SUM(K5:K18)</f>
        <v>0</v>
      </c>
      <c r="L19" s="80">
        <f>IF(H19=0,0,ROUND((K19-H19)/H19*100,2))</f>
        <v>0</v>
      </c>
      <c r="M19" s="20"/>
      <c r="N19" s="20"/>
    </row>
    <row r="20" ht="21" customHeight="1" spans="1:14">
      <c r="A20" s="935"/>
      <c r="B20" s="17" t="s">
        <v>193</v>
      </c>
      <c r="C20" s="17"/>
      <c r="D20" s="935"/>
      <c r="E20" s="935"/>
      <c r="F20" s="935"/>
      <c r="G20" s="935"/>
      <c r="H20" s="935"/>
      <c r="I20" s="935"/>
      <c r="J20" s="935"/>
      <c r="K20" s="935"/>
      <c r="L20" s="80"/>
      <c r="M20" s="935"/>
      <c r="N20" s="935"/>
    </row>
    <row r="21" ht="21" customHeight="1" spans="1:14">
      <c r="A21" s="935"/>
      <c r="B21" s="17" t="s">
        <v>220</v>
      </c>
      <c r="C21" s="17"/>
      <c r="D21" s="935"/>
      <c r="E21" s="935"/>
      <c r="F21" s="935"/>
      <c r="G21" s="935"/>
      <c r="H21" s="28">
        <f>H19-H20</f>
        <v>0</v>
      </c>
      <c r="I21" s="28"/>
      <c r="J21" s="28"/>
      <c r="K21" s="28">
        <f>K19-K20</f>
        <v>0</v>
      </c>
      <c r="L21" s="80">
        <f>IF(H21=0,0,ROUND((K21-H21)/H21*100,2))</f>
        <v>0</v>
      </c>
      <c r="M21" s="935"/>
      <c r="N21" s="935"/>
    </row>
    <row r="22" s="31" customFormat="1" ht="12.75" spans="1:13">
      <c r="A22" s="29" t="e">
        <f>#REF!&amp;#REF!</f>
        <v>#REF!</v>
      </c>
      <c r="H22" s="29" t="e">
        <f>#REF!&amp;#REF!</f>
        <v>#REF!</v>
      </c>
      <c r="K22" s="79" t="str">
        <f>现金!G21</f>
        <v>北京卓信大华资产评估有限公司</v>
      </c>
      <c r="L22" s="79"/>
      <c r="M22" s="79"/>
    </row>
    <row r="23" s="31" customFormat="1" ht="12.75" spans="1:1">
      <c r="A23" s="29" t="e">
        <f>#REF!&amp;#REF!</f>
        <v>#REF!</v>
      </c>
    </row>
    <row r="24" s="31" customFormat="1" ht="12.75"/>
  </sheetData>
  <mergeCells count="2">
    <mergeCell ref="O3:Q3"/>
    <mergeCell ref="K22:M22"/>
  </mergeCells>
  <pageMargins left="0.748031496062992" right="0.354330708661417" top="0.708661417322835" bottom="0.94488188976378" header="1.14173228346457" footer="0.433070866141732"/>
  <pageSetup paperSize="9" scale="93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workbookViewId="0">
      <selection activeCell="E25" sqref="E25"/>
    </sheetView>
  </sheetViews>
  <sheetFormatPr defaultColWidth="9" defaultRowHeight="15.75"/>
  <cols>
    <col min="1" max="1" width="6.625" style="2" customWidth="1"/>
    <col min="2" max="2" width="23.625" style="2" customWidth="1"/>
    <col min="3" max="3" width="11" style="2" hidden="1" customWidth="1"/>
    <col min="4" max="4" width="9.625" style="2" hidden="1" customWidth="1"/>
    <col min="5" max="5" width="4.875" style="2" hidden="1" customWidth="1"/>
    <col min="6" max="6" width="10.875" style="2" customWidth="1"/>
    <col min="7" max="7" width="4.875" style="2" hidden="1" customWidth="1"/>
    <col min="8" max="8" width="15.375" style="2" customWidth="1"/>
    <col min="9" max="9" width="14.625" style="2" customWidth="1"/>
    <col min="10" max="10" width="9.625" style="2" hidden="1" customWidth="1"/>
    <col min="11" max="11" width="15.625" style="2" customWidth="1"/>
    <col min="12" max="12" width="11.625" style="2" customWidth="1"/>
    <col min="13" max="13" width="15.375" style="2" customWidth="1"/>
    <col min="14" max="14" width="7.875" style="2" customWidth="1"/>
    <col min="15" max="15" width="12" style="2" customWidth="1"/>
    <col min="16" max="16" width="12.375" style="2" customWidth="1"/>
    <col min="17" max="16384" width="9" style="2"/>
  </cols>
  <sheetData>
    <row r="1" ht="30" customHeight="1" spans="1:14">
      <c r="A1" s="324"/>
      <c r="B1" s="325" t="s">
        <v>221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79" t="s">
        <v>222</v>
      </c>
    </row>
    <row r="2" ht="15" customHeight="1" spans="14:14">
      <c r="N2" s="79"/>
    </row>
    <row r="3" s="3" customFormat="1" ht="21.6" customHeight="1" spans="1:16">
      <c r="A3" s="3" t="e">
        <f>其他应收款!A3</f>
        <v>#REF!</v>
      </c>
      <c r="I3" s="14" t="e">
        <f>其他应收款!F3</f>
        <v>#REF!</v>
      </c>
      <c r="J3" s="134"/>
      <c r="N3" s="15" t="s">
        <v>2</v>
      </c>
      <c r="O3" s="134"/>
      <c r="P3" s="134"/>
    </row>
    <row r="4" s="4" customFormat="1" ht="21" customHeight="1" spans="1:14">
      <c r="A4" s="17" t="s">
        <v>3</v>
      </c>
      <c r="B4" s="17" t="s">
        <v>223</v>
      </c>
      <c r="C4" s="17" t="s">
        <v>199</v>
      </c>
      <c r="D4" s="213" t="s">
        <v>210</v>
      </c>
      <c r="E4" s="17" t="s">
        <v>200</v>
      </c>
      <c r="F4" s="18" t="s">
        <v>201</v>
      </c>
      <c r="G4" s="17" t="s">
        <v>202</v>
      </c>
      <c r="H4" s="18" t="s">
        <v>8</v>
      </c>
      <c r="I4" s="17" t="s">
        <v>203</v>
      </c>
      <c r="J4" s="17" t="s">
        <v>204</v>
      </c>
      <c r="K4" s="17" t="s">
        <v>9</v>
      </c>
      <c r="L4" s="17" t="s">
        <v>10</v>
      </c>
      <c r="M4" s="213" t="s">
        <v>205</v>
      </c>
      <c r="N4" s="17" t="s">
        <v>19</v>
      </c>
    </row>
    <row r="5" s="5" customFormat="1" ht="21" customHeight="1" spans="1:14">
      <c r="A5" s="19">
        <f>ROW()-4</f>
        <v>1</v>
      </c>
      <c r="B5" s="47"/>
      <c r="C5" s="47"/>
      <c r="D5" s="47"/>
      <c r="E5" s="203"/>
      <c r="F5" s="1025"/>
      <c r="G5" s="1026"/>
      <c r="H5" s="1026"/>
      <c r="I5" s="1025"/>
      <c r="J5" s="1026"/>
      <c r="K5" s="1026"/>
      <c r="L5" s="1028">
        <f>IF(H5=0,0,ROUND((K5-H5)/H5*100,2))</f>
        <v>0</v>
      </c>
      <c r="M5" s="1028"/>
      <c r="N5" s="20"/>
    </row>
    <row r="6" s="5" customFormat="1" ht="21" customHeight="1" spans="1:14">
      <c r="A6" s="25"/>
      <c r="B6" s="47"/>
      <c r="C6" s="47"/>
      <c r="D6" s="47"/>
      <c r="E6" s="203"/>
      <c r="F6" s="1025"/>
      <c r="G6" s="1026"/>
      <c r="H6" s="1026"/>
      <c r="I6" s="1025"/>
      <c r="J6" s="1026"/>
      <c r="K6" s="1026"/>
      <c r="L6" s="1028"/>
      <c r="M6" s="1028"/>
      <c r="N6" s="20"/>
    </row>
    <row r="7" s="5" customFormat="1" ht="21" customHeight="1" spans="1:14">
      <c r="A7" s="25"/>
      <c r="B7" s="47"/>
      <c r="C7" s="47"/>
      <c r="D7" s="47"/>
      <c r="E7" s="203"/>
      <c r="F7" s="1025"/>
      <c r="G7" s="1026"/>
      <c r="H7" s="1026"/>
      <c r="I7" s="1025"/>
      <c r="J7" s="1026"/>
      <c r="K7" s="1026"/>
      <c r="L7" s="1028"/>
      <c r="M7" s="1028"/>
      <c r="N7" s="20"/>
    </row>
    <row r="8" s="5" customFormat="1" ht="21" customHeight="1" spans="1:14">
      <c r="A8" s="25"/>
      <c r="B8" s="47"/>
      <c r="C8" s="47"/>
      <c r="D8" s="47"/>
      <c r="E8" s="203"/>
      <c r="F8" s="1025"/>
      <c r="G8" s="1026"/>
      <c r="H8" s="1026"/>
      <c r="I8" s="1025"/>
      <c r="J8" s="1026"/>
      <c r="K8" s="1026"/>
      <c r="L8" s="1028"/>
      <c r="M8" s="1028"/>
      <c r="N8" s="20"/>
    </row>
    <row r="9" s="5" customFormat="1" ht="21" customHeight="1" spans="1:14">
      <c r="A9" s="25"/>
      <c r="B9" s="47"/>
      <c r="C9" s="47"/>
      <c r="D9" s="47"/>
      <c r="E9" s="203"/>
      <c r="F9" s="1025"/>
      <c r="G9" s="1026"/>
      <c r="H9" s="1026"/>
      <c r="I9" s="1025"/>
      <c r="J9" s="1026"/>
      <c r="K9" s="1026"/>
      <c r="L9" s="1028"/>
      <c r="M9" s="1028"/>
      <c r="N9" s="20"/>
    </row>
    <row r="10" s="5" customFormat="1" ht="21" customHeight="1" spans="1:14">
      <c r="A10" s="25"/>
      <c r="B10" s="47"/>
      <c r="C10" s="47"/>
      <c r="D10" s="47"/>
      <c r="E10" s="203"/>
      <c r="F10" s="1025"/>
      <c r="G10" s="1026"/>
      <c r="H10" s="1026"/>
      <c r="I10" s="1025"/>
      <c r="J10" s="1026"/>
      <c r="K10" s="1026"/>
      <c r="L10" s="1028"/>
      <c r="M10" s="1028"/>
      <c r="N10" s="20"/>
    </row>
    <row r="11" s="5" customFormat="1" ht="21" customHeight="1" spans="1:14">
      <c r="A11" s="25"/>
      <c r="B11" s="47"/>
      <c r="C11" s="47"/>
      <c r="D11" s="47"/>
      <c r="E11" s="203"/>
      <c r="F11" s="1025"/>
      <c r="G11" s="1026"/>
      <c r="H11" s="1026"/>
      <c r="I11" s="1025"/>
      <c r="J11" s="1026"/>
      <c r="K11" s="1026"/>
      <c r="L11" s="1028"/>
      <c r="M11" s="1028"/>
      <c r="N11" s="20"/>
    </row>
    <row r="12" s="5" customFormat="1" ht="21" customHeight="1" spans="1:14">
      <c r="A12" s="25"/>
      <c r="B12" s="47"/>
      <c r="C12" s="47"/>
      <c r="D12" s="47"/>
      <c r="E12" s="203"/>
      <c r="F12" s="1025"/>
      <c r="G12" s="1026"/>
      <c r="H12" s="1026"/>
      <c r="I12" s="1025"/>
      <c r="J12" s="1026"/>
      <c r="K12" s="1026"/>
      <c r="L12" s="1028"/>
      <c r="M12" s="1028"/>
      <c r="N12" s="20"/>
    </row>
    <row r="13" s="5" customFormat="1" ht="21" customHeight="1" spans="1:14">
      <c r="A13" s="25"/>
      <c r="B13" s="47"/>
      <c r="C13" s="47"/>
      <c r="D13" s="47"/>
      <c r="E13" s="203"/>
      <c r="F13" s="1025"/>
      <c r="G13" s="1026"/>
      <c r="H13" s="1026"/>
      <c r="I13" s="1025"/>
      <c r="J13" s="1026"/>
      <c r="K13" s="1026"/>
      <c r="L13" s="1028"/>
      <c r="M13" s="1028"/>
      <c r="N13" s="20"/>
    </row>
    <row r="14" s="5" customFormat="1" ht="21" customHeight="1" spans="1:14">
      <c r="A14" s="25"/>
      <c r="B14" s="47"/>
      <c r="C14" s="47"/>
      <c r="D14" s="47"/>
      <c r="E14" s="203"/>
      <c r="F14" s="1025"/>
      <c r="G14" s="1026"/>
      <c r="H14" s="1026"/>
      <c r="I14" s="1025"/>
      <c r="J14" s="1026"/>
      <c r="K14" s="1026"/>
      <c r="L14" s="1028"/>
      <c r="M14" s="1028"/>
      <c r="N14" s="20"/>
    </row>
    <row r="15" s="5" customFormat="1" ht="21" customHeight="1" spans="1:14">
      <c r="A15" s="25"/>
      <c r="B15" s="47"/>
      <c r="C15" s="47"/>
      <c r="D15" s="47"/>
      <c r="E15" s="203"/>
      <c r="F15" s="1025"/>
      <c r="G15" s="1026"/>
      <c r="H15" s="1026"/>
      <c r="I15" s="1025"/>
      <c r="J15" s="1026"/>
      <c r="K15" s="1026"/>
      <c r="L15" s="1028"/>
      <c r="M15" s="1028"/>
      <c r="N15" s="20"/>
    </row>
    <row r="16" s="5" customFormat="1" ht="21" customHeight="1" spans="1:14">
      <c r="A16" s="25"/>
      <c r="B16" s="47"/>
      <c r="C16" s="47"/>
      <c r="D16" s="47"/>
      <c r="E16" s="203"/>
      <c r="F16" s="1025"/>
      <c r="G16" s="1026"/>
      <c r="H16" s="1026"/>
      <c r="I16" s="1025"/>
      <c r="J16" s="1026"/>
      <c r="K16" s="1026"/>
      <c r="L16" s="1028"/>
      <c r="M16" s="1028"/>
      <c r="N16" s="20"/>
    </row>
    <row r="17" s="5" customFormat="1" ht="21" customHeight="1" spans="1:14">
      <c r="A17" s="25"/>
      <c r="B17" s="47"/>
      <c r="C17" s="47"/>
      <c r="D17" s="47"/>
      <c r="E17" s="203"/>
      <c r="F17" s="1025"/>
      <c r="G17" s="1026"/>
      <c r="H17" s="1026"/>
      <c r="I17" s="1025"/>
      <c r="J17" s="1026"/>
      <c r="K17" s="1026"/>
      <c r="L17" s="1028"/>
      <c r="M17" s="1028"/>
      <c r="N17" s="20"/>
    </row>
    <row r="18" s="5" customFormat="1" ht="21" customHeight="1" spans="1:14">
      <c r="A18" s="25"/>
      <c r="B18" s="47"/>
      <c r="C18" s="47"/>
      <c r="D18" s="47"/>
      <c r="E18" s="203"/>
      <c r="F18" s="1025"/>
      <c r="G18" s="1026"/>
      <c r="H18" s="1026"/>
      <c r="I18" s="1025"/>
      <c r="J18" s="1026"/>
      <c r="K18" s="1026"/>
      <c r="L18" s="1028"/>
      <c r="M18" s="1028"/>
      <c r="N18" s="20"/>
    </row>
    <row r="19" s="5" customFormat="1" ht="21" customHeight="1" spans="1:14">
      <c r="A19" s="25"/>
      <c r="B19" s="336" t="s">
        <v>224</v>
      </c>
      <c r="C19" s="75"/>
      <c r="D19" s="17"/>
      <c r="E19" s="203"/>
      <c r="F19" s="1025"/>
      <c r="G19" s="1026"/>
      <c r="H19" s="1027">
        <f>SUM(H5:H18)</f>
        <v>0</v>
      </c>
      <c r="I19" s="1027"/>
      <c r="J19" s="1027"/>
      <c r="K19" s="1027">
        <f>SUM(K5:K18)</f>
        <v>0</v>
      </c>
      <c r="L19" s="1029">
        <f>IF(H19=0,0,ROUND((K19-H19)/H19*100,2))</f>
        <v>0</v>
      </c>
      <c r="M19" s="1029"/>
      <c r="N19" s="20"/>
    </row>
    <row r="20" s="5" customFormat="1" ht="21" customHeight="1" spans="1:14">
      <c r="A20" s="25"/>
      <c r="B20" s="73" t="s">
        <v>193</v>
      </c>
      <c r="C20" s="75"/>
      <c r="D20" s="17"/>
      <c r="E20" s="25"/>
      <c r="F20" s="20"/>
      <c r="G20" s="22"/>
      <c r="H20" s="28"/>
      <c r="I20" s="28"/>
      <c r="J20" s="28"/>
      <c r="K20" s="28"/>
      <c r="L20" s="1029"/>
      <c r="M20" s="1029"/>
      <c r="N20" s="20"/>
    </row>
    <row r="21" s="5" customFormat="1" ht="21" customHeight="1" spans="1:14">
      <c r="A21" s="25"/>
      <c r="B21" s="336" t="s">
        <v>225</v>
      </c>
      <c r="C21" s="75"/>
      <c r="D21" s="17"/>
      <c r="E21" s="17"/>
      <c r="F21" s="20"/>
      <c r="G21" s="22"/>
      <c r="H21" s="28">
        <f>H19-H20</f>
        <v>0</v>
      </c>
      <c r="I21" s="28"/>
      <c r="J21" s="28"/>
      <c r="K21" s="28">
        <f>K19-K20</f>
        <v>0</v>
      </c>
      <c r="L21" s="1029">
        <f>IF(H21=0,0,ROUND((K21-H21)/H21*100,2))</f>
        <v>0</v>
      </c>
      <c r="M21" s="1029"/>
      <c r="N21" s="20"/>
    </row>
    <row r="22" s="31" customFormat="1" ht="12.75" spans="1:14">
      <c r="A22" s="29" t="e">
        <f>#REF!&amp;#REF!</f>
        <v>#REF!</v>
      </c>
      <c r="I22" s="29" t="e">
        <f>#REF!&amp;#REF!</f>
        <v>#REF!</v>
      </c>
      <c r="L22" s="79" t="str">
        <f>现金!G21</f>
        <v>北京卓信大华资产评估有限公司</v>
      </c>
      <c r="M22" s="79"/>
      <c r="N22" s="79"/>
    </row>
    <row r="23" s="31" customFormat="1" ht="12.75" spans="1:1">
      <c r="A23" s="29" t="e">
        <f>#REF!&amp;#REF!</f>
        <v>#REF!</v>
      </c>
    </row>
    <row r="24" s="31" customFormat="1" ht="12.75"/>
  </sheetData>
  <mergeCells count="5">
    <mergeCell ref="B1:M1"/>
    <mergeCell ref="B19:C19"/>
    <mergeCell ref="B20:C20"/>
    <mergeCell ref="B21:C21"/>
    <mergeCell ref="L22:N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opLeftCell="A13" workbookViewId="0">
      <selection activeCell="C9" sqref="C9"/>
    </sheetView>
  </sheetViews>
  <sheetFormatPr defaultColWidth="9" defaultRowHeight="15.75"/>
  <cols>
    <col min="1" max="1" width="11.5" style="1038" customWidth="1"/>
    <col min="2" max="2" width="26.625" style="9" customWidth="1"/>
    <col min="3" max="3" width="20.375" style="9" customWidth="1"/>
    <col min="4" max="4" width="19.875" style="9" customWidth="1"/>
    <col min="5" max="5" width="16.875" style="9" customWidth="1"/>
    <col min="6" max="6" width="15.625" style="9" customWidth="1"/>
    <col min="7" max="7" width="14.125" style="9" customWidth="1"/>
    <col min="8" max="8" width="16.375" style="9" customWidth="1"/>
    <col min="9" max="9" width="8.125" style="9" customWidth="1"/>
    <col min="10" max="10" width="18.625" style="9" customWidth="1"/>
    <col min="11" max="16384" width="9" style="9"/>
  </cols>
  <sheetData>
    <row r="1" ht="30.75" customHeight="1" spans="1:9">
      <c r="A1" s="1039"/>
      <c r="B1" s="1040" t="s">
        <v>14</v>
      </c>
      <c r="C1" s="1040"/>
      <c r="D1" s="1040"/>
      <c r="E1" s="1040"/>
      <c r="F1" s="1040"/>
      <c r="G1" s="79" t="s">
        <v>15</v>
      </c>
      <c r="H1" s="925"/>
      <c r="I1" s="925"/>
    </row>
    <row r="2" s="2" customFormat="1" ht="17.45" customHeight="1" spans="1:10">
      <c r="A2" s="322"/>
      <c r="G2" s="79"/>
      <c r="H2" s="9"/>
      <c r="I2" s="9"/>
      <c r="J2" s="9"/>
    </row>
    <row r="3" s="3" customFormat="1" ht="18.75" customHeight="1" spans="1:10">
      <c r="A3" s="3" t="e">
        <f>#REF!</f>
        <v>#REF!</v>
      </c>
      <c r="D3" s="32" t="e">
        <f>#REF!</f>
        <v>#REF!</v>
      </c>
      <c r="E3" s="16"/>
      <c r="F3" s="16"/>
      <c r="G3" s="15" t="s">
        <v>2</v>
      </c>
      <c r="H3" s="16"/>
      <c r="I3" s="16"/>
      <c r="J3" s="16"/>
    </row>
    <row r="4" s="4" customFormat="1" ht="21" customHeight="1" spans="1:7">
      <c r="A4" s="26" t="s">
        <v>16</v>
      </c>
      <c r="B4" s="17" t="s">
        <v>17</v>
      </c>
      <c r="C4" s="18" t="s">
        <v>8</v>
      </c>
      <c r="D4" s="17" t="s">
        <v>9</v>
      </c>
      <c r="E4" s="17" t="s">
        <v>18</v>
      </c>
      <c r="F4" s="17" t="s">
        <v>10</v>
      </c>
      <c r="G4" s="17" t="s">
        <v>19</v>
      </c>
    </row>
    <row r="5" s="5" customFormat="1" ht="21" customHeight="1" spans="1:7">
      <c r="A5" s="23" t="s">
        <v>20</v>
      </c>
      <c r="B5" s="109" t="s">
        <v>21</v>
      </c>
      <c r="C5" s="66">
        <f>现金!F20+银行!G20+其他货币!G21</f>
        <v>0</v>
      </c>
      <c r="D5" s="66">
        <f>现金!G20+银行!H20+其他货币!H21</f>
        <v>0</v>
      </c>
      <c r="E5" s="66">
        <f t="shared" ref="E5:E17" si="0">D5-C5</f>
        <v>0</v>
      </c>
      <c r="F5" s="334">
        <f t="shared" ref="F5:F17" si="1">IF(C5=0,0,ROUND((D5-C5)/C5*100,2))</f>
        <v>0</v>
      </c>
      <c r="G5" s="20"/>
    </row>
    <row r="6" s="5" customFormat="1" ht="21" customHeight="1" spans="1:7">
      <c r="A6" s="23" t="s">
        <v>22</v>
      </c>
      <c r="B6" s="109" t="s">
        <v>23</v>
      </c>
      <c r="C6" s="66">
        <f>交易性金融资产汇总!C21</f>
        <v>0</v>
      </c>
      <c r="D6" s="66">
        <f>交易性金融资产汇总!D21</f>
        <v>0</v>
      </c>
      <c r="E6" s="66">
        <f t="shared" si="0"/>
        <v>0</v>
      </c>
      <c r="F6" s="334">
        <f t="shared" si="1"/>
        <v>0</v>
      </c>
      <c r="G6" s="20"/>
    </row>
    <row r="7" s="5" customFormat="1" ht="21" customHeight="1" spans="1:7">
      <c r="A7" s="23" t="s">
        <v>24</v>
      </c>
      <c r="B7" s="109" t="s">
        <v>25</v>
      </c>
      <c r="C7" s="66">
        <f>衍生金融资产!F18</f>
        <v>0</v>
      </c>
      <c r="D7" s="66">
        <f>衍生金融资产!G18</f>
        <v>0</v>
      </c>
      <c r="E7" s="66">
        <f t="shared" si="0"/>
        <v>0</v>
      </c>
      <c r="F7" s="334">
        <f t="shared" si="1"/>
        <v>0</v>
      </c>
      <c r="G7" s="20"/>
    </row>
    <row r="8" s="5" customFormat="1" ht="21" customHeight="1" spans="1:7">
      <c r="A8" s="23" t="s">
        <v>26</v>
      </c>
      <c r="B8" s="109" t="s">
        <v>27</v>
      </c>
      <c r="C8" s="66">
        <f>应收票据!F21</f>
        <v>0</v>
      </c>
      <c r="D8" s="66">
        <f>应收票据!G21</f>
        <v>0</v>
      </c>
      <c r="E8" s="66">
        <f t="shared" si="0"/>
        <v>0</v>
      </c>
      <c r="F8" s="334">
        <f t="shared" si="1"/>
        <v>0</v>
      </c>
      <c r="G8" s="20"/>
    </row>
    <row r="9" s="5" customFormat="1" ht="21" customHeight="1" spans="1:7">
      <c r="A9" s="23" t="s">
        <v>28</v>
      </c>
      <c r="B9" s="1113" t="s">
        <v>29</v>
      </c>
      <c r="C9" s="66">
        <f>应收账款!N21</f>
        <v>0</v>
      </c>
      <c r="D9" s="66">
        <f>应收账款!P21</f>
        <v>0</v>
      </c>
      <c r="E9" s="66">
        <f t="shared" si="0"/>
        <v>0</v>
      </c>
      <c r="F9" s="334">
        <f t="shared" si="1"/>
        <v>0</v>
      </c>
      <c r="G9" s="20"/>
    </row>
    <row r="10" s="5" customFormat="1" ht="21" customHeight="1" spans="1:7">
      <c r="A10" s="23" t="s">
        <v>30</v>
      </c>
      <c r="B10" s="109" t="s">
        <v>31</v>
      </c>
      <c r="C10" s="66">
        <f>应收款项融资!F17</f>
        <v>0</v>
      </c>
      <c r="D10" s="66">
        <f>应收款项融资!U21</f>
        <v>0</v>
      </c>
      <c r="E10" s="66">
        <f t="shared" si="0"/>
        <v>0</v>
      </c>
      <c r="F10" s="334">
        <f t="shared" si="1"/>
        <v>0</v>
      </c>
      <c r="G10" s="20"/>
    </row>
    <row r="11" s="5" customFormat="1" ht="21" customHeight="1" spans="1:7">
      <c r="A11" s="23" t="s">
        <v>32</v>
      </c>
      <c r="B11" s="1113" t="s">
        <v>33</v>
      </c>
      <c r="C11" s="66">
        <f>预付账款!N21</f>
        <v>0</v>
      </c>
      <c r="D11" s="66">
        <f>预付账款!Q21</f>
        <v>0</v>
      </c>
      <c r="E11" s="66">
        <f t="shared" si="0"/>
        <v>0</v>
      </c>
      <c r="F11" s="334">
        <f t="shared" si="1"/>
        <v>0</v>
      </c>
      <c r="G11" s="20"/>
    </row>
    <row r="12" s="5" customFormat="1" ht="21" customHeight="1" spans="1:7">
      <c r="A12" s="23" t="s">
        <v>34</v>
      </c>
      <c r="B12" s="109" t="s">
        <v>35</v>
      </c>
      <c r="C12" s="66">
        <f>其他应收款!M21</f>
        <v>0</v>
      </c>
      <c r="D12" s="66">
        <f>其他应收款!P21</f>
        <v>0</v>
      </c>
      <c r="E12" s="66">
        <f t="shared" si="0"/>
        <v>0</v>
      </c>
      <c r="F12" s="334">
        <f t="shared" si="1"/>
        <v>0</v>
      </c>
      <c r="G12" s="20"/>
    </row>
    <row r="13" s="5" customFormat="1" ht="21" customHeight="1" spans="1:7">
      <c r="A13" s="23" t="s">
        <v>36</v>
      </c>
      <c r="B13" s="109" t="s">
        <v>37</v>
      </c>
      <c r="C13" s="66">
        <f>存货汇总!C21</f>
        <v>0</v>
      </c>
      <c r="D13" s="66">
        <f>存货汇总!D21</f>
        <v>0</v>
      </c>
      <c r="E13" s="66">
        <f t="shared" si="0"/>
        <v>0</v>
      </c>
      <c r="F13" s="334">
        <f t="shared" si="1"/>
        <v>0</v>
      </c>
      <c r="G13" s="20"/>
    </row>
    <row r="14" s="5" customFormat="1" ht="21" customHeight="1" spans="1:7">
      <c r="A14" s="23" t="s">
        <v>38</v>
      </c>
      <c r="B14" s="109" t="s">
        <v>39</v>
      </c>
      <c r="C14" s="66">
        <f>合同资产!E21</f>
        <v>0</v>
      </c>
      <c r="D14" s="66">
        <f>合同资产!F21</f>
        <v>0</v>
      </c>
      <c r="E14" s="66">
        <f t="shared" si="0"/>
        <v>0</v>
      </c>
      <c r="F14" s="334">
        <f t="shared" si="1"/>
        <v>0</v>
      </c>
      <c r="G14" s="20"/>
    </row>
    <row r="15" s="5" customFormat="1" ht="21" customHeight="1" spans="1:7">
      <c r="A15" s="23" t="s">
        <v>40</v>
      </c>
      <c r="B15" s="109" t="s">
        <v>41</v>
      </c>
      <c r="C15" s="66">
        <f>持有待售资产!E20</f>
        <v>0</v>
      </c>
      <c r="D15" s="66">
        <f>持有待售资产!F20</f>
        <v>0</v>
      </c>
      <c r="E15" s="66">
        <f t="shared" si="0"/>
        <v>0</v>
      </c>
      <c r="F15" s="334">
        <f t="shared" si="1"/>
        <v>0</v>
      </c>
      <c r="G15" s="20"/>
    </row>
    <row r="16" s="5" customFormat="1" ht="21" customHeight="1" spans="1:7">
      <c r="A16" s="23" t="s">
        <v>42</v>
      </c>
      <c r="B16" s="109" t="s">
        <v>43</v>
      </c>
      <c r="C16" s="66">
        <f>' 其他流动资产'!G21</f>
        <v>0</v>
      </c>
      <c r="D16" s="66">
        <f>' 其他流动资产'!H21</f>
        <v>0</v>
      </c>
      <c r="E16" s="66">
        <f t="shared" si="0"/>
        <v>0</v>
      </c>
      <c r="F16" s="334">
        <f t="shared" si="1"/>
        <v>0</v>
      </c>
      <c r="G16" s="20"/>
    </row>
    <row r="17" s="5" customFormat="1" ht="21" customHeight="1" spans="1:7">
      <c r="A17" s="23" t="s">
        <v>44</v>
      </c>
      <c r="B17" s="109" t="s">
        <v>45</v>
      </c>
      <c r="C17" s="66">
        <f>一年内到期的非流动资产!D21</f>
        <v>0</v>
      </c>
      <c r="D17" s="66">
        <f>一年内到期的非流动资产!E21</f>
        <v>0</v>
      </c>
      <c r="E17" s="66">
        <f t="shared" si="0"/>
        <v>0</v>
      </c>
      <c r="F17" s="334">
        <f t="shared" si="1"/>
        <v>0</v>
      </c>
      <c r="G17" s="20"/>
    </row>
    <row r="18" s="5" customFormat="1" ht="21" customHeight="1" spans="1:7">
      <c r="A18" s="23"/>
      <c r="B18" s="109"/>
      <c r="C18" s="66"/>
      <c r="D18" s="66"/>
      <c r="E18" s="66"/>
      <c r="F18" s="334"/>
      <c r="G18" s="20"/>
    </row>
    <row r="19" s="6" customFormat="1" ht="21" customHeight="1" spans="1:7">
      <c r="A19" s="37"/>
      <c r="B19" s="17" t="s">
        <v>46</v>
      </c>
      <c r="C19" s="28">
        <f>SUM(C5:C17)</f>
        <v>0</v>
      </c>
      <c r="D19" s="28">
        <f>SUM(D5:D17)</f>
        <v>0</v>
      </c>
      <c r="E19" s="28">
        <f>D19-C19</f>
        <v>0</v>
      </c>
      <c r="F19" s="883">
        <f>IF(C19=0,0,ROUND((D19-C19)/C19*100,2))</f>
        <v>0</v>
      </c>
      <c r="G19" s="27"/>
    </row>
    <row r="20" s="157" customFormat="1" spans="1:7">
      <c r="A20" s="207"/>
      <c r="B20" s="31"/>
      <c r="D20" s="207"/>
      <c r="E20" s="9"/>
      <c r="F20" s="79"/>
      <c r="G20" s="79" t="str">
        <f>其他货币!H22</f>
        <v>北京卓信大华资产评估有限公司</v>
      </c>
    </row>
    <row r="21" ht="14.25" spans="1:7">
      <c r="A21" s="1114"/>
      <c r="B21" s="31"/>
      <c r="C21" s="31"/>
      <c r="D21" s="31"/>
      <c r="E21" s="31"/>
      <c r="F21" s="31"/>
      <c r="G21" s="207"/>
    </row>
    <row r="22" spans="3:3">
      <c r="C22" s="1115"/>
    </row>
    <row r="23" spans="3:3">
      <c r="C23" s="165"/>
    </row>
    <row r="24" spans="3:3">
      <c r="C24" s="1115"/>
    </row>
  </sheetData>
  <mergeCells count="1">
    <mergeCell ref="B1:F1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E25" sqref="E25"/>
    </sheetView>
  </sheetViews>
  <sheetFormatPr defaultColWidth="9" defaultRowHeight="15.75"/>
  <cols>
    <col min="1" max="1" width="5.875" style="2" customWidth="1"/>
    <col min="2" max="2" width="15.375" style="2" customWidth="1"/>
    <col min="3" max="3" width="11" style="2" customWidth="1"/>
    <col min="4" max="4" width="9.625" style="2" customWidth="1"/>
    <col min="5" max="5" width="4.875" style="2" customWidth="1"/>
    <col min="6" max="6" width="5.625" style="2" customWidth="1"/>
    <col min="7" max="7" width="8.625" style="2" customWidth="1"/>
    <col min="8" max="8" width="12.125" style="2" customWidth="1"/>
    <col min="9" max="9" width="5" style="2" customWidth="1"/>
    <col min="10" max="10" width="9.625" style="2" customWidth="1"/>
    <col min="11" max="11" width="10.875" style="2" customWidth="1"/>
    <col min="12" max="12" width="7.5" style="2" customWidth="1"/>
    <col min="13" max="13" width="10.125" style="2" customWidth="1"/>
    <col min="14" max="14" width="7.875" style="2" customWidth="1"/>
    <col min="15" max="15" width="12" style="2" customWidth="1"/>
    <col min="16" max="16" width="9.5" style="31" customWidth="1"/>
    <col min="17" max="17" width="12.375" style="31" customWidth="1"/>
    <col min="18" max="19" width="9" style="31"/>
    <col min="20" max="16384" width="9" style="2"/>
  </cols>
  <sheetData>
    <row r="1" ht="30" customHeight="1" spans="1:14">
      <c r="A1" s="324"/>
      <c r="B1" s="325" t="s">
        <v>226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79" t="s">
        <v>222</v>
      </c>
    </row>
    <row r="2" ht="15" customHeight="1" spans="14:14">
      <c r="N2" s="79"/>
    </row>
    <row r="3" s="3" customFormat="1" ht="21.6" customHeight="1" spans="1:19">
      <c r="A3" s="3" t="e">
        <f>其他应收款!A3</f>
        <v>#REF!</v>
      </c>
      <c r="H3" s="14" t="e">
        <f>其他应收款!F3</f>
        <v>#REF!</v>
      </c>
      <c r="I3" s="134"/>
      <c r="J3" s="134"/>
      <c r="N3" s="15" t="s">
        <v>2</v>
      </c>
      <c r="O3" s="134"/>
      <c r="P3" s="336" t="s">
        <v>115</v>
      </c>
      <c r="Q3" s="74"/>
      <c r="R3" s="74"/>
      <c r="S3" s="337"/>
    </row>
    <row r="4" s="4" customFormat="1" ht="21" customHeight="1" spans="1:19">
      <c r="A4" s="17" t="s">
        <v>3</v>
      </c>
      <c r="B4" s="17" t="s">
        <v>209</v>
      </c>
      <c r="C4" s="17" t="s">
        <v>199</v>
      </c>
      <c r="D4" s="213" t="s">
        <v>210</v>
      </c>
      <c r="E4" s="17" t="s">
        <v>200</v>
      </c>
      <c r="F4" s="18" t="s">
        <v>201</v>
      </c>
      <c r="G4" s="18" t="s">
        <v>202</v>
      </c>
      <c r="H4" s="18" t="s">
        <v>8</v>
      </c>
      <c r="I4" s="17" t="s">
        <v>203</v>
      </c>
      <c r="J4" s="17" t="s">
        <v>204</v>
      </c>
      <c r="K4" s="17" t="s">
        <v>9</v>
      </c>
      <c r="L4" s="17" t="s">
        <v>10</v>
      </c>
      <c r="M4" s="213" t="s">
        <v>205</v>
      </c>
      <c r="N4" s="17" t="s">
        <v>19</v>
      </c>
      <c r="O4" s="17" t="s">
        <v>213</v>
      </c>
      <c r="P4" s="75" t="s">
        <v>214</v>
      </c>
      <c r="Q4" s="17" t="s">
        <v>124</v>
      </c>
      <c r="R4" s="17" t="s">
        <v>125</v>
      </c>
      <c r="S4" s="17" t="s">
        <v>126</v>
      </c>
    </row>
    <row r="5" s="5" customFormat="1" ht="21" customHeight="1" spans="1:15">
      <c r="A5" s="19">
        <f>ROW()-4</f>
        <v>1</v>
      </c>
      <c r="B5" s="47"/>
      <c r="C5" s="47"/>
      <c r="D5" s="47"/>
      <c r="E5" s="203"/>
      <c r="F5" s="1025"/>
      <c r="G5" s="1026"/>
      <c r="H5" s="1026"/>
      <c r="I5" s="1025"/>
      <c r="J5" s="1026"/>
      <c r="K5" s="1026"/>
      <c r="L5" s="1028">
        <f>IF(H5=0,0,ROUND((K5-H5)/H5*100,2))</f>
        <v>0</v>
      </c>
      <c r="M5" s="1028"/>
      <c r="N5" s="20"/>
      <c r="O5" s="20"/>
    </row>
    <row r="6" s="5" customFormat="1" ht="21" customHeight="1" spans="1:15">
      <c r="A6" s="25"/>
      <c r="B6" s="47"/>
      <c r="C6" s="47"/>
      <c r="D6" s="47"/>
      <c r="E6" s="203"/>
      <c r="F6" s="1025"/>
      <c r="G6" s="1026"/>
      <c r="H6" s="1026"/>
      <c r="I6" s="1025"/>
      <c r="J6" s="1026"/>
      <c r="K6" s="1026"/>
      <c r="L6" s="1028"/>
      <c r="M6" s="1028"/>
      <c r="N6" s="20"/>
      <c r="O6" s="20"/>
    </row>
    <row r="7" s="5" customFormat="1" ht="21" customHeight="1" spans="1:15">
      <c r="A7" s="25"/>
      <c r="B7" s="47"/>
      <c r="C7" s="47"/>
      <c r="D7" s="47"/>
      <c r="E7" s="203"/>
      <c r="F7" s="1025"/>
      <c r="G7" s="1026"/>
      <c r="H7" s="1026"/>
      <c r="I7" s="1025"/>
      <c r="J7" s="1026"/>
      <c r="K7" s="1026"/>
      <c r="L7" s="1028"/>
      <c r="M7" s="1028"/>
      <c r="N7" s="20"/>
      <c r="O7" s="20"/>
    </row>
    <row r="8" s="5" customFormat="1" ht="21" customHeight="1" spans="1:15">
      <c r="A8" s="25"/>
      <c r="B8" s="47"/>
      <c r="C8" s="47"/>
      <c r="D8" s="47"/>
      <c r="E8" s="203"/>
      <c r="F8" s="1025"/>
      <c r="G8" s="1026"/>
      <c r="H8" s="1026"/>
      <c r="I8" s="1025"/>
      <c r="J8" s="1026"/>
      <c r="K8" s="1026"/>
      <c r="L8" s="1028"/>
      <c r="M8" s="1028"/>
      <c r="N8" s="20"/>
      <c r="O8" s="20"/>
    </row>
    <row r="9" s="5" customFormat="1" ht="21" customHeight="1" spans="1:15">
      <c r="A9" s="25"/>
      <c r="B9" s="47"/>
      <c r="C9" s="47"/>
      <c r="D9" s="47"/>
      <c r="E9" s="203"/>
      <c r="F9" s="1025"/>
      <c r="G9" s="1026"/>
      <c r="H9" s="1026"/>
      <c r="I9" s="1025"/>
      <c r="J9" s="1026"/>
      <c r="K9" s="1026"/>
      <c r="L9" s="1028"/>
      <c r="M9" s="1028"/>
      <c r="N9" s="20"/>
      <c r="O9" s="20"/>
    </row>
    <row r="10" s="5" customFormat="1" ht="21" customHeight="1" spans="1:15">
      <c r="A10" s="25"/>
      <c r="B10" s="47"/>
      <c r="C10" s="47"/>
      <c r="D10" s="47"/>
      <c r="E10" s="203"/>
      <c r="F10" s="1025"/>
      <c r="G10" s="1026"/>
      <c r="H10" s="1026"/>
      <c r="I10" s="1025"/>
      <c r="J10" s="1026"/>
      <c r="K10" s="1026"/>
      <c r="L10" s="1028"/>
      <c r="M10" s="1028"/>
      <c r="N10" s="20"/>
      <c r="O10" s="20"/>
    </row>
    <row r="11" s="5" customFormat="1" ht="21" customHeight="1" spans="1:15">
      <c r="A11" s="25"/>
      <c r="B11" s="47"/>
      <c r="C11" s="47"/>
      <c r="D11" s="47"/>
      <c r="E11" s="203"/>
      <c r="F11" s="1025"/>
      <c r="G11" s="1026"/>
      <c r="H11" s="1026"/>
      <c r="I11" s="1025"/>
      <c r="J11" s="1026"/>
      <c r="K11" s="1026"/>
      <c r="L11" s="1028"/>
      <c r="M11" s="1028"/>
      <c r="N11" s="20"/>
      <c r="O11" s="20"/>
    </row>
    <row r="12" s="5" customFormat="1" ht="21" customHeight="1" spans="1:15">
      <c r="A12" s="25"/>
      <c r="B12" s="47"/>
      <c r="C12" s="47"/>
      <c r="D12" s="47"/>
      <c r="E12" s="203"/>
      <c r="F12" s="1025"/>
      <c r="G12" s="1026"/>
      <c r="H12" s="1026"/>
      <c r="I12" s="1025"/>
      <c r="J12" s="1026"/>
      <c r="K12" s="1026"/>
      <c r="L12" s="1028"/>
      <c r="M12" s="1028"/>
      <c r="N12" s="20"/>
      <c r="O12" s="20"/>
    </row>
    <row r="13" s="5" customFormat="1" ht="21" customHeight="1" spans="1:15">
      <c r="A13" s="25"/>
      <c r="B13" s="47"/>
      <c r="C13" s="47"/>
      <c r="D13" s="47"/>
      <c r="E13" s="203"/>
      <c r="F13" s="1025"/>
      <c r="G13" s="1026"/>
      <c r="H13" s="1026"/>
      <c r="I13" s="1025"/>
      <c r="J13" s="1026"/>
      <c r="K13" s="1026"/>
      <c r="L13" s="1028"/>
      <c r="M13" s="1028"/>
      <c r="N13" s="20"/>
      <c r="O13" s="20"/>
    </row>
    <row r="14" s="5" customFormat="1" ht="21" customHeight="1" spans="1:15">
      <c r="A14" s="25"/>
      <c r="B14" s="47"/>
      <c r="C14" s="47"/>
      <c r="D14" s="47"/>
      <c r="E14" s="203"/>
      <c r="F14" s="1025"/>
      <c r="G14" s="1026"/>
      <c r="H14" s="1026"/>
      <c r="I14" s="1025"/>
      <c r="J14" s="1026"/>
      <c r="K14" s="1026"/>
      <c r="L14" s="1028"/>
      <c r="M14" s="1028"/>
      <c r="N14" s="20"/>
      <c r="O14" s="20"/>
    </row>
    <row r="15" s="5" customFormat="1" ht="21" customHeight="1" spans="1:15">
      <c r="A15" s="25"/>
      <c r="B15" s="47"/>
      <c r="C15" s="47"/>
      <c r="D15" s="47"/>
      <c r="E15" s="203"/>
      <c r="F15" s="1025"/>
      <c r="G15" s="1026"/>
      <c r="H15" s="1026"/>
      <c r="I15" s="1025"/>
      <c r="J15" s="1026"/>
      <c r="K15" s="1026"/>
      <c r="L15" s="1028"/>
      <c r="M15" s="1028"/>
      <c r="N15" s="20"/>
      <c r="O15" s="20"/>
    </row>
    <row r="16" s="5" customFormat="1" ht="21" customHeight="1" spans="1:15">
      <c r="A16" s="25"/>
      <c r="B16" s="47"/>
      <c r="C16" s="47"/>
      <c r="D16" s="47"/>
      <c r="E16" s="203"/>
      <c r="F16" s="1025"/>
      <c r="G16" s="1026"/>
      <c r="H16" s="1026"/>
      <c r="I16" s="1025"/>
      <c r="J16" s="1026"/>
      <c r="K16" s="1026"/>
      <c r="L16" s="1028"/>
      <c r="M16" s="1028"/>
      <c r="N16" s="20"/>
      <c r="O16" s="20"/>
    </row>
    <row r="17" s="5" customFormat="1" ht="21" customHeight="1" spans="1:19">
      <c r="A17" s="25"/>
      <c r="B17" s="47"/>
      <c r="C17" s="47"/>
      <c r="D17" s="47"/>
      <c r="E17" s="203"/>
      <c r="F17" s="1025"/>
      <c r="G17" s="1026"/>
      <c r="H17" s="1026"/>
      <c r="I17" s="1025"/>
      <c r="J17" s="1026"/>
      <c r="K17" s="1026"/>
      <c r="L17" s="1028"/>
      <c r="M17" s="1028"/>
      <c r="N17" s="20"/>
      <c r="O17" s="20"/>
      <c r="P17" s="31"/>
      <c r="Q17" s="31"/>
      <c r="R17" s="31"/>
      <c r="S17" s="31"/>
    </row>
    <row r="18" s="5" customFormat="1" ht="21" customHeight="1" spans="1:19">
      <c r="A18" s="25"/>
      <c r="B18" s="47"/>
      <c r="C18" s="47"/>
      <c r="D18" s="47"/>
      <c r="E18" s="203"/>
      <c r="F18" s="1025"/>
      <c r="G18" s="1026"/>
      <c r="H18" s="1026"/>
      <c r="I18" s="1025"/>
      <c r="J18" s="1026"/>
      <c r="K18" s="1026"/>
      <c r="L18" s="1028"/>
      <c r="M18" s="1028"/>
      <c r="N18" s="20"/>
      <c r="O18" s="20"/>
      <c r="P18" s="31"/>
      <c r="Q18" s="31"/>
      <c r="R18" s="31"/>
      <c r="S18" s="31"/>
    </row>
    <row r="19" s="5" customFormat="1" ht="21" customHeight="1" spans="1:19">
      <c r="A19" s="25"/>
      <c r="B19" s="336" t="s">
        <v>224</v>
      </c>
      <c r="C19" s="75"/>
      <c r="D19" s="17"/>
      <c r="E19" s="203"/>
      <c r="F19" s="1025"/>
      <c r="G19" s="1026"/>
      <c r="H19" s="1027">
        <f>SUM(H5:H18)</f>
        <v>0</v>
      </c>
      <c r="I19" s="1027"/>
      <c r="J19" s="1027"/>
      <c r="K19" s="1027">
        <f>SUM(K5:K18)</f>
        <v>0</v>
      </c>
      <c r="L19" s="1029">
        <f>IF(H19=0,0,ROUND((K19-H19)/H19*100,2))</f>
        <v>0</v>
      </c>
      <c r="M19" s="1029"/>
      <c r="N19" s="20"/>
      <c r="O19" s="20"/>
      <c r="P19" s="31"/>
      <c r="Q19" s="31"/>
      <c r="R19" s="31"/>
      <c r="S19" s="31"/>
    </row>
    <row r="20" s="5" customFormat="1" ht="21" customHeight="1" spans="1:19">
      <c r="A20" s="25"/>
      <c r="B20" s="73" t="s">
        <v>193</v>
      </c>
      <c r="C20" s="75"/>
      <c r="D20" s="17"/>
      <c r="E20" s="25"/>
      <c r="F20" s="20"/>
      <c r="G20" s="22"/>
      <c r="H20" s="28"/>
      <c r="I20" s="28"/>
      <c r="J20" s="28"/>
      <c r="K20" s="28"/>
      <c r="L20" s="1029"/>
      <c r="M20" s="1029"/>
      <c r="N20" s="20"/>
      <c r="O20" s="20"/>
      <c r="P20" s="31"/>
      <c r="Q20" s="31"/>
      <c r="R20" s="31"/>
      <c r="S20" s="31"/>
    </row>
    <row r="21" s="5" customFormat="1" ht="21" customHeight="1" spans="1:19">
      <c r="A21" s="25"/>
      <c r="B21" s="336" t="s">
        <v>225</v>
      </c>
      <c r="C21" s="75"/>
      <c r="D21" s="17"/>
      <c r="E21" s="17"/>
      <c r="F21" s="20"/>
      <c r="G21" s="22"/>
      <c r="H21" s="28">
        <f>H19-H20</f>
        <v>0</v>
      </c>
      <c r="I21" s="28"/>
      <c r="J21" s="28"/>
      <c r="K21" s="28">
        <f>K19-K20</f>
        <v>0</v>
      </c>
      <c r="L21" s="1029">
        <f>IF(H21=0,0,ROUND((K21-H21)/H21*100,2))</f>
        <v>0</v>
      </c>
      <c r="M21" s="1029"/>
      <c r="N21" s="20"/>
      <c r="O21" s="20"/>
      <c r="P21" s="31"/>
      <c r="Q21" s="31"/>
      <c r="R21" s="31"/>
      <c r="S21" s="31"/>
    </row>
    <row r="22" s="31" customFormat="1" ht="12.75" spans="1:15">
      <c r="A22" s="207" t="e">
        <f>#REF!&amp;#REF!</f>
        <v>#REF!</v>
      </c>
      <c r="C22" s="29"/>
      <c r="H22" s="207" t="e">
        <f>#REF!&amp;#REF!</f>
        <v>#REF!</v>
      </c>
      <c r="K22" s="79" t="str">
        <f>现金!G21</f>
        <v>北京卓信大华资产评估有限公司</v>
      </c>
      <c r="L22" s="79"/>
      <c r="M22" s="79"/>
      <c r="N22" s="79"/>
      <c r="O22" s="79"/>
    </row>
    <row r="23" s="31" customFormat="1" ht="12.75" spans="1:3">
      <c r="A23" s="207" t="e">
        <f>#REF!&amp;#REF!</f>
        <v>#REF!</v>
      </c>
      <c r="C23" s="29"/>
    </row>
  </sheetData>
  <mergeCells count="6">
    <mergeCell ref="B1:M1"/>
    <mergeCell ref="P3:S3"/>
    <mergeCell ref="B19:C19"/>
    <mergeCell ref="B20:C20"/>
    <mergeCell ref="B21:C21"/>
    <mergeCell ref="K22:N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selection activeCell="E25" sqref="E25"/>
    </sheetView>
  </sheetViews>
  <sheetFormatPr defaultColWidth="9" defaultRowHeight="15.75"/>
  <cols>
    <col min="1" max="1" width="5.625" style="2" customWidth="1"/>
    <col min="2" max="2" width="17" style="2" customWidth="1"/>
    <col min="3" max="3" width="11.625" style="2" customWidth="1"/>
    <col min="4" max="4" width="11.125" style="2" customWidth="1"/>
    <col min="5" max="5" width="4.875" style="2" customWidth="1"/>
    <col min="6" max="6" width="8.375" style="2" customWidth="1"/>
    <col min="7" max="7" width="9.5" style="2" customWidth="1"/>
    <col min="8" max="8" width="13.625" style="2" customWidth="1"/>
    <col min="9" max="9" width="9.5" style="2" customWidth="1"/>
    <col min="10" max="10" width="9" style="2"/>
    <col min="11" max="11" width="11.375" style="2" customWidth="1"/>
    <col min="12" max="12" width="7.625" style="2" customWidth="1"/>
    <col min="13" max="13" width="10.375" style="2" customWidth="1"/>
    <col min="14" max="14" width="7.625" style="2" customWidth="1"/>
    <col min="15" max="15" width="10.125" style="2" customWidth="1"/>
    <col min="16" max="16" width="9.5" style="31" customWidth="1"/>
    <col min="17" max="17" width="12.375" style="31" customWidth="1"/>
    <col min="18" max="19" width="9" style="31"/>
    <col min="20" max="16384" width="9" style="2"/>
  </cols>
  <sheetData>
    <row r="1" ht="30" customHeight="1" spans="1:15">
      <c r="A1" s="324"/>
      <c r="B1" s="324"/>
      <c r="C1" s="324"/>
      <c r="D1" s="324"/>
      <c r="E1" s="324"/>
      <c r="F1" s="347" t="s">
        <v>227</v>
      </c>
      <c r="H1" s="324"/>
      <c r="O1" s="79" t="s">
        <v>228</v>
      </c>
    </row>
    <row r="2" ht="15" customHeight="1" spans="15:15">
      <c r="O2" s="79"/>
    </row>
    <row r="3" s="3" customFormat="1" ht="21" customHeight="1" spans="1:19">
      <c r="A3" s="3" t="e">
        <f>其他应收款!A3</f>
        <v>#REF!</v>
      </c>
      <c r="F3" s="341"/>
      <c r="G3" s="274" t="e">
        <f>在用周转材料!F3</f>
        <v>#REF!</v>
      </c>
      <c r="I3" s="134"/>
      <c r="J3" s="134"/>
      <c r="O3" s="15" t="s">
        <v>2</v>
      </c>
      <c r="P3" s="336" t="s">
        <v>115</v>
      </c>
      <c r="Q3" s="74"/>
      <c r="R3" s="74"/>
      <c r="S3" s="337"/>
    </row>
    <row r="4" s="4" customFormat="1" ht="21" customHeight="1" spans="1:19">
      <c r="A4" s="17" t="s">
        <v>3</v>
      </c>
      <c r="B4" s="17" t="s">
        <v>209</v>
      </c>
      <c r="C4" s="17" t="s">
        <v>199</v>
      </c>
      <c r="D4" s="17" t="s">
        <v>210</v>
      </c>
      <c r="E4" s="17" t="s">
        <v>200</v>
      </c>
      <c r="F4" s="18" t="s">
        <v>201</v>
      </c>
      <c r="G4" s="18" t="s">
        <v>202</v>
      </c>
      <c r="H4" s="18" t="s">
        <v>8</v>
      </c>
      <c r="I4" s="17" t="s">
        <v>203</v>
      </c>
      <c r="J4" s="17" t="s">
        <v>204</v>
      </c>
      <c r="K4" s="17" t="s">
        <v>9</v>
      </c>
      <c r="L4" s="17" t="s">
        <v>10</v>
      </c>
      <c r="M4" s="213" t="s">
        <v>212</v>
      </c>
      <c r="N4" s="17" t="s">
        <v>229</v>
      </c>
      <c r="O4" s="213" t="s">
        <v>230</v>
      </c>
      <c r="P4" s="75" t="s">
        <v>214</v>
      </c>
      <c r="Q4" s="17" t="s">
        <v>124</v>
      </c>
      <c r="R4" s="17" t="s">
        <v>125</v>
      </c>
      <c r="S4" s="17" t="s">
        <v>126</v>
      </c>
    </row>
    <row r="5" s="5" customFormat="1" ht="21" customHeight="1" spans="1:15">
      <c r="A5" s="19">
        <f>ROW()-4</f>
        <v>1</v>
      </c>
      <c r="B5" s="1012"/>
      <c r="C5" s="1012"/>
      <c r="D5" s="1012"/>
      <c r="E5" s="1012"/>
      <c r="F5" s="953"/>
      <c r="G5" s="1013"/>
      <c r="H5" s="953"/>
      <c r="I5" s="953"/>
      <c r="J5" s="1013"/>
      <c r="K5" s="953"/>
      <c r="L5" s="334">
        <f>IF(H5=0,0,ROUND((K5-H5)/H5*100,2))</f>
        <v>0</v>
      </c>
      <c r="M5" s="334"/>
      <c r="N5" s="334"/>
      <c r="O5" s="20"/>
    </row>
    <row r="6" ht="21" customHeight="1" spans="1:19">
      <c r="A6" s="528"/>
      <c r="B6" s="1012"/>
      <c r="C6" s="1012"/>
      <c r="D6" s="1012"/>
      <c r="E6" s="1012"/>
      <c r="F6" s="1014"/>
      <c r="G6" s="1012"/>
      <c r="H6" s="266"/>
      <c r="I6" s="1017"/>
      <c r="J6" s="1012"/>
      <c r="K6" s="266"/>
      <c r="L6" s="334"/>
      <c r="M6" s="334"/>
      <c r="N6" s="334"/>
      <c r="O6" s="935"/>
      <c r="P6" s="5"/>
      <c r="Q6" s="5"/>
      <c r="R6" s="5"/>
      <c r="S6" s="5"/>
    </row>
    <row r="7" ht="21" customHeight="1" spans="1:19">
      <c r="A7" s="525"/>
      <c r="B7" s="1015"/>
      <c r="C7" s="1016"/>
      <c r="D7" s="525"/>
      <c r="E7" s="525"/>
      <c r="F7" s="1017"/>
      <c r="G7" s="1012"/>
      <c r="H7" s="266"/>
      <c r="I7" s="1017"/>
      <c r="J7" s="1012"/>
      <c r="K7" s="266"/>
      <c r="L7" s="334"/>
      <c r="M7" s="334"/>
      <c r="N7" s="334"/>
      <c r="O7" s="935"/>
      <c r="P7" s="5"/>
      <c r="Q7" s="5"/>
      <c r="R7" s="5"/>
      <c r="S7" s="5"/>
    </row>
    <row r="8" ht="21" customHeight="1" spans="1:19">
      <c r="A8" s="525"/>
      <c r="B8" s="1015"/>
      <c r="C8" s="1016"/>
      <c r="D8" s="525"/>
      <c r="E8" s="525"/>
      <c r="F8" s="1017"/>
      <c r="G8" s="1012"/>
      <c r="H8" s="266"/>
      <c r="I8" s="1017"/>
      <c r="J8" s="1012"/>
      <c r="K8" s="266"/>
      <c r="L8" s="334"/>
      <c r="M8" s="334"/>
      <c r="N8" s="334"/>
      <c r="O8" s="935"/>
      <c r="P8" s="5"/>
      <c r="Q8" s="5"/>
      <c r="R8" s="5"/>
      <c r="S8" s="5"/>
    </row>
    <row r="9" ht="21" customHeight="1" spans="1:19">
      <c r="A9" s="525"/>
      <c r="B9" s="1015"/>
      <c r="C9" s="1016"/>
      <c r="D9" s="525"/>
      <c r="E9" s="525"/>
      <c r="F9" s="1017"/>
      <c r="G9" s="1012"/>
      <c r="H9" s="266"/>
      <c r="I9" s="1017"/>
      <c r="J9" s="1012"/>
      <c r="K9" s="266"/>
      <c r="L9" s="334"/>
      <c r="M9" s="334"/>
      <c r="N9" s="334"/>
      <c r="O9" s="935"/>
      <c r="P9" s="5"/>
      <c r="Q9" s="5"/>
      <c r="R9" s="5"/>
      <c r="S9" s="5"/>
    </row>
    <row r="10" ht="21" customHeight="1" spans="1:19">
      <c r="A10" s="525"/>
      <c r="B10" s="1016"/>
      <c r="C10" s="1016"/>
      <c r="D10" s="525"/>
      <c r="E10" s="525"/>
      <c r="F10" s="1017"/>
      <c r="G10" s="1012"/>
      <c r="H10" s="266"/>
      <c r="I10" s="1017"/>
      <c r="J10" s="1012"/>
      <c r="K10" s="266"/>
      <c r="L10" s="334"/>
      <c r="M10" s="334"/>
      <c r="N10" s="334"/>
      <c r="O10" s="935"/>
      <c r="P10" s="5"/>
      <c r="Q10" s="5"/>
      <c r="R10" s="5"/>
      <c r="S10" s="5"/>
    </row>
    <row r="11" ht="21" customHeight="1" spans="1:19">
      <c r="A11" s="525"/>
      <c r="B11" s="1016"/>
      <c r="C11" s="1016"/>
      <c r="D11" s="525"/>
      <c r="E11" s="525"/>
      <c r="F11" s="1017"/>
      <c r="G11" s="1012"/>
      <c r="H11" s="266"/>
      <c r="I11" s="1017"/>
      <c r="J11" s="1012"/>
      <c r="K11" s="266"/>
      <c r="L11" s="334"/>
      <c r="M11" s="334"/>
      <c r="N11" s="334"/>
      <c r="O11" s="935"/>
      <c r="P11" s="5"/>
      <c r="Q11" s="5"/>
      <c r="R11" s="5"/>
      <c r="S11" s="5"/>
    </row>
    <row r="12" ht="21" customHeight="1" spans="1:19">
      <c r="A12" s="525"/>
      <c r="B12" s="1016"/>
      <c r="C12" s="1016"/>
      <c r="D12" s="525"/>
      <c r="E12" s="525"/>
      <c r="F12" s="1017"/>
      <c r="G12" s="1012"/>
      <c r="H12" s="266"/>
      <c r="I12" s="1017"/>
      <c r="J12" s="1012"/>
      <c r="K12" s="266"/>
      <c r="L12" s="334"/>
      <c r="M12" s="334"/>
      <c r="N12" s="334"/>
      <c r="O12" s="935"/>
      <c r="P12" s="5"/>
      <c r="Q12" s="5"/>
      <c r="R12" s="5"/>
      <c r="S12" s="5"/>
    </row>
    <row r="13" ht="21" customHeight="1" spans="1:19">
      <c r="A13" s="525"/>
      <c r="B13" s="1018"/>
      <c r="C13" s="525"/>
      <c r="D13" s="525"/>
      <c r="E13" s="525"/>
      <c r="F13" s="1017"/>
      <c r="G13" s="1012"/>
      <c r="H13" s="266"/>
      <c r="I13" s="1017"/>
      <c r="J13" s="1012"/>
      <c r="K13" s="266"/>
      <c r="L13" s="334"/>
      <c r="M13" s="334"/>
      <c r="N13" s="334"/>
      <c r="O13" s="935"/>
      <c r="P13" s="5"/>
      <c r="Q13" s="5"/>
      <c r="R13" s="5"/>
      <c r="S13" s="5"/>
    </row>
    <row r="14" ht="21" customHeight="1" spans="1:19">
      <c r="A14" s="525"/>
      <c r="B14" s="1018"/>
      <c r="C14" s="525"/>
      <c r="D14" s="525"/>
      <c r="E14" s="525"/>
      <c r="F14" s="1017"/>
      <c r="G14" s="1012"/>
      <c r="H14" s="266"/>
      <c r="I14" s="1017"/>
      <c r="J14" s="1012"/>
      <c r="K14" s="266"/>
      <c r="L14" s="334"/>
      <c r="M14" s="334"/>
      <c r="N14" s="334"/>
      <c r="O14" s="935"/>
      <c r="P14" s="5"/>
      <c r="Q14" s="5"/>
      <c r="R14" s="5"/>
      <c r="S14" s="5"/>
    </row>
    <row r="15" ht="21" customHeight="1" spans="1:19">
      <c r="A15" s="525"/>
      <c r="B15" s="1018"/>
      <c r="C15" s="525"/>
      <c r="D15" s="525"/>
      <c r="E15" s="525"/>
      <c r="F15" s="1017"/>
      <c r="G15" s="1012"/>
      <c r="H15" s="266"/>
      <c r="I15" s="1017"/>
      <c r="J15" s="1012"/>
      <c r="K15" s="266"/>
      <c r="L15" s="334"/>
      <c r="M15" s="334"/>
      <c r="N15" s="334"/>
      <c r="O15" s="935"/>
      <c r="P15" s="5"/>
      <c r="Q15" s="5"/>
      <c r="R15" s="5"/>
      <c r="S15" s="5"/>
    </row>
    <row r="16" ht="21" customHeight="1" spans="1:19">
      <c r="A16" s="525"/>
      <c r="B16" s="1018"/>
      <c r="C16" s="525"/>
      <c r="D16" s="525"/>
      <c r="E16" s="525"/>
      <c r="F16" s="1017"/>
      <c r="G16" s="1012"/>
      <c r="H16" s="266"/>
      <c r="I16" s="1017"/>
      <c r="J16" s="1012"/>
      <c r="K16" s="266"/>
      <c r="L16" s="334"/>
      <c r="M16" s="334"/>
      <c r="N16" s="334"/>
      <c r="O16" s="935"/>
      <c r="P16" s="5"/>
      <c r="Q16" s="5"/>
      <c r="R16" s="5"/>
      <c r="S16" s="5"/>
    </row>
    <row r="17" ht="21" customHeight="1" spans="1:19">
      <c r="A17" s="525"/>
      <c r="B17" s="1018"/>
      <c r="C17" s="525"/>
      <c r="D17" s="525"/>
      <c r="E17" s="525"/>
      <c r="F17" s="1017"/>
      <c r="G17" s="1012"/>
      <c r="H17" s="266"/>
      <c r="I17" s="1017"/>
      <c r="J17" s="1012"/>
      <c r="K17" s="266"/>
      <c r="L17" s="334"/>
      <c r="M17" s="334"/>
      <c r="N17" s="334"/>
      <c r="O17" s="935"/>
      <c r="P17" s="5"/>
      <c r="Q17" s="5"/>
      <c r="R17" s="5"/>
      <c r="S17" s="5"/>
    </row>
    <row r="18" ht="21" customHeight="1" spans="1:19">
      <c r="A18" s="525"/>
      <c r="B18" s="1019"/>
      <c r="C18" s="1020"/>
      <c r="D18" s="525"/>
      <c r="E18" s="525"/>
      <c r="F18" s="1017"/>
      <c r="G18" s="1012"/>
      <c r="H18" s="266"/>
      <c r="I18" s="1017"/>
      <c r="J18" s="1012"/>
      <c r="K18" s="266"/>
      <c r="L18" s="334"/>
      <c r="M18" s="334"/>
      <c r="N18" s="334"/>
      <c r="O18" s="935"/>
      <c r="P18" s="5"/>
      <c r="Q18" s="5"/>
      <c r="R18" s="5"/>
      <c r="S18" s="5"/>
    </row>
    <row r="19" ht="21" customHeight="1" spans="1:15">
      <c r="A19" s="1021"/>
      <c r="B19" s="73" t="s">
        <v>231</v>
      </c>
      <c r="C19" s="75"/>
      <c r="D19" s="1022"/>
      <c r="E19" s="1022"/>
      <c r="F19" s="1023"/>
      <c r="G19" s="1023"/>
      <c r="H19" s="80">
        <f>SUM(H5:H18)</f>
        <v>0</v>
      </c>
      <c r="I19" s="80"/>
      <c r="J19" s="80"/>
      <c r="K19" s="80">
        <f>SUM(K5:K18)</f>
        <v>0</v>
      </c>
      <c r="L19" s="883">
        <f>IF(H19=0,0,ROUND((K19-H19)/H19*100,2))</f>
        <v>0</v>
      </c>
      <c r="M19" s="883"/>
      <c r="N19" s="883"/>
      <c r="O19" s="935"/>
    </row>
    <row r="20" ht="21" customHeight="1" spans="1:15">
      <c r="A20" s="935"/>
      <c r="B20" s="73" t="s">
        <v>193</v>
      </c>
      <c r="C20" s="75"/>
      <c r="D20" s="935"/>
      <c r="E20" s="935"/>
      <c r="F20" s="935"/>
      <c r="G20" s="935"/>
      <c r="H20" s="444"/>
      <c r="I20" s="935"/>
      <c r="J20" s="935"/>
      <c r="K20" s="935"/>
      <c r="L20" s="883">
        <f>IF(H20=0,0,ROUND((K20-H20)/H20*100,2))</f>
        <v>0</v>
      </c>
      <c r="M20" s="883"/>
      <c r="N20" s="883"/>
      <c r="O20" s="935"/>
    </row>
    <row r="21" ht="21" customHeight="1" spans="1:15">
      <c r="A21" s="935"/>
      <c r="B21" s="73" t="s">
        <v>232</v>
      </c>
      <c r="C21" s="75"/>
      <c r="D21" s="935"/>
      <c r="E21" s="935"/>
      <c r="F21" s="935"/>
      <c r="G21" s="935"/>
      <c r="H21" s="1024">
        <f>H19-H20</f>
        <v>0</v>
      </c>
      <c r="I21" s="1024"/>
      <c r="J21" s="1024"/>
      <c r="K21" s="1024">
        <f>K19-K20</f>
        <v>0</v>
      </c>
      <c r="L21" s="883">
        <f>IF(H21=0,0,ROUND((K21-H21)/H21*100,2))</f>
        <v>0</v>
      </c>
      <c r="M21" s="883"/>
      <c r="N21" s="883"/>
      <c r="O21" s="935"/>
    </row>
    <row r="22" s="31" customFormat="1" ht="12.75" spans="1:15">
      <c r="A22" s="207" t="e">
        <f>#REF!&amp;#REF!</f>
        <v>#REF!</v>
      </c>
      <c r="H22" s="207" t="e">
        <f>#REF!&amp;#REF!</f>
        <v>#REF!</v>
      </c>
      <c r="L22" s="79" t="str">
        <f>现金!G21</f>
        <v>北京卓信大华资产评估有限公司</v>
      </c>
      <c r="M22" s="79"/>
      <c r="N22" s="79"/>
      <c r="O22" s="79"/>
    </row>
    <row r="23" s="31" customFormat="1" ht="12.75" spans="1:1">
      <c r="A23" s="207" t="e">
        <f>#REF!&amp;#REF!</f>
        <v>#REF!</v>
      </c>
    </row>
    <row r="24" s="31" customFormat="1" ht="12.75"/>
  </sheetData>
  <mergeCells count="5">
    <mergeCell ref="P3:S3"/>
    <mergeCell ref="B19:C19"/>
    <mergeCell ref="B20:C20"/>
    <mergeCell ref="B21:C21"/>
    <mergeCell ref="L22:O22"/>
  </mergeCells>
  <pageMargins left="0.748031496062992" right="0.354330708661417" top="0.708661417322835" bottom="0.94488188976378" header="1.14173228346457" footer="0.433070866141732"/>
  <pageSetup paperSize="9" scale="85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E25" sqref="E25"/>
    </sheetView>
  </sheetViews>
  <sheetFormatPr defaultColWidth="9" defaultRowHeight="12.75"/>
  <cols>
    <col min="1" max="1" width="5.875" style="31" customWidth="1"/>
    <col min="2" max="3" width="9.375" style="31" customWidth="1"/>
    <col min="4" max="4" width="10" style="536" customWidth="1"/>
    <col min="5" max="5" width="7.625" style="31" customWidth="1"/>
    <col min="6" max="6" width="8.375" style="31" customWidth="1"/>
    <col min="7" max="7" width="7.625" style="31" customWidth="1"/>
    <col min="8" max="8" width="10.5" style="31" customWidth="1"/>
    <col min="9" max="9" width="10.125" style="31" customWidth="1"/>
    <col min="10" max="10" width="8.125" style="31" customWidth="1"/>
    <col min="11" max="13" width="11" style="31" customWidth="1"/>
    <col min="14" max="14" width="9.625" style="31" customWidth="1"/>
    <col min="15" max="16384" width="9" style="31"/>
  </cols>
  <sheetData>
    <row r="1" ht="30" customHeight="1" spans="1:14">
      <c r="A1" s="325" t="s">
        <v>233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79" t="s">
        <v>234</v>
      </c>
    </row>
    <row r="2" ht="15.75" customHeight="1" spans="14:14">
      <c r="N2" s="79"/>
    </row>
    <row r="3" s="3" customFormat="1" ht="22.35" customHeight="1" spans="1:14">
      <c r="A3" s="3" t="e">
        <f>'包装物（库存物资）'!A3</f>
        <v>#REF!</v>
      </c>
      <c r="D3" s="349"/>
      <c r="E3" s="341"/>
      <c r="F3" s="341"/>
      <c r="I3" s="32" t="e">
        <f>'包装物（库存物资）'!G3</f>
        <v>#REF!</v>
      </c>
      <c r="J3" s="134"/>
      <c r="N3" s="15" t="s">
        <v>2</v>
      </c>
    </row>
    <row r="4" s="4" customFormat="1" ht="21" customHeight="1" spans="1:14">
      <c r="A4" s="17" t="s">
        <v>3</v>
      </c>
      <c r="B4" s="17" t="s">
        <v>209</v>
      </c>
      <c r="C4" s="17" t="s">
        <v>199</v>
      </c>
      <c r="D4" s="17" t="s">
        <v>200</v>
      </c>
      <c r="E4" s="18" t="s">
        <v>201</v>
      </c>
      <c r="F4" s="17" t="s">
        <v>210</v>
      </c>
      <c r="G4" s="18" t="s">
        <v>202</v>
      </c>
      <c r="H4" s="18" t="s">
        <v>8</v>
      </c>
      <c r="I4" s="17" t="s">
        <v>203</v>
      </c>
      <c r="J4" s="17" t="s">
        <v>204</v>
      </c>
      <c r="K4" s="17" t="s">
        <v>9</v>
      </c>
      <c r="L4" s="17" t="s">
        <v>10</v>
      </c>
      <c r="M4" s="17" t="s">
        <v>229</v>
      </c>
      <c r="N4" s="17" t="s">
        <v>11</v>
      </c>
    </row>
    <row r="5" s="4" customFormat="1" ht="21" customHeight="1" spans="1:14">
      <c r="A5" s="19">
        <f>ROW()-4</f>
        <v>1</v>
      </c>
      <c r="B5" s="1000"/>
      <c r="C5" s="1000"/>
      <c r="D5" s="1002"/>
      <c r="E5" s="770"/>
      <c r="F5" s="770"/>
      <c r="G5" s="298"/>
      <c r="H5" s="1004"/>
      <c r="I5" s="1004"/>
      <c r="J5" s="1004"/>
      <c r="K5" s="1004"/>
      <c r="L5" s="930"/>
      <c r="M5" s="17"/>
      <c r="N5" s="17"/>
    </row>
    <row r="6" s="4" customFormat="1" ht="21" customHeight="1" spans="1:14">
      <c r="A6" s="1001"/>
      <c r="B6" s="1000"/>
      <c r="C6" s="1000"/>
      <c r="D6" s="1002"/>
      <c r="E6" s="770"/>
      <c r="F6" s="770"/>
      <c r="G6" s="298"/>
      <c r="H6" s="298"/>
      <c r="I6" s="1003"/>
      <c r="J6" s="890"/>
      <c r="K6" s="298"/>
      <c r="L6" s="930"/>
      <c r="M6" s="17"/>
      <c r="N6" s="17"/>
    </row>
    <row r="7" s="4" customFormat="1" ht="21" customHeight="1" spans="1:14">
      <c r="A7" s="1001"/>
      <c r="B7" s="1000"/>
      <c r="C7" s="1000"/>
      <c r="D7" s="1002"/>
      <c r="E7" s="770"/>
      <c r="F7" s="770"/>
      <c r="G7" s="298"/>
      <c r="H7" s="298"/>
      <c r="I7" s="890"/>
      <c r="J7" s="1003"/>
      <c r="K7" s="298"/>
      <c r="L7" s="298"/>
      <c r="M7" s="298"/>
      <c r="N7" s="17"/>
    </row>
    <row r="8" s="4" customFormat="1" ht="21" customHeight="1" spans="1:14">
      <c r="A8" s="1001"/>
      <c r="B8" s="1000"/>
      <c r="C8" s="1000"/>
      <c r="D8" s="1002"/>
      <c r="E8" s="770"/>
      <c r="F8" s="770"/>
      <c r="G8" s="770"/>
      <c r="H8" s="770"/>
      <c r="I8" s="770"/>
      <c r="J8" s="770"/>
      <c r="K8" s="770"/>
      <c r="L8" s="770"/>
      <c r="M8" s="770"/>
      <c r="N8" s="17"/>
    </row>
    <row r="9" s="4" customFormat="1" ht="21" customHeight="1" spans="1:14">
      <c r="A9" s="1001"/>
      <c r="B9" s="1000"/>
      <c r="C9" s="1000"/>
      <c r="D9" s="1002"/>
      <c r="E9" s="770"/>
      <c r="F9" s="770"/>
      <c r="G9" s="770"/>
      <c r="H9" s="770"/>
      <c r="I9" s="770"/>
      <c r="J9" s="770"/>
      <c r="K9" s="770"/>
      <c r="L9" s="770"/>
      <c r="M9" s="770"/>
      <c r="N9" s="17"/>
    </row>
    <row r="10" s="4" customFormat="1" ht="21" customHeight="1" spans="1:14">
      <c r="A10" s="1001"/>
      <c r="B10" s="1000"/>
      <c r="C10" s="1000"/>
      <c r="D10" s="1002"/>
      <c r="E10" s="770"/>
      <c r="F10" s="770"/>
      <c r="G10" s="770"/>
      <c r="H10" s="770"/>
      <c r="I10" s="770"/>
      <c r="J10" s="770"/>
      <c r="K10" s="770"/>
      <c r="L10" s="770"/>
      <c r="M10" s="770"/>
      <c r="N10" s="17"/>
    </row>
    <row r="11" s="4" customFormat="1" ht="21" customHeight="1" spans="1:14">
      <c r="A11" s="1001"/>
      <c r="B11" s="1000"/>
      <c r="C11" s="1000"/>
      <c r="D11" s="1002"/>
      <c r="E11" s="770"/>
      <c r="F11" s="770"/>
      <c r="G11" s="770"/>
      <c r="H11" s="770"/>
      <c r="I11" s="770"/>
      <c r="J11" s="770"/>
      <c r="K11" s="770"/>
      <c r="L11" s="770"/>
      <c r="M11" s="770"/>
      <c r="N11" s="17"/>
    </row>
    <row r="12" s="4" customFormat="1" ht="21" customHeight="1" spans="1:14">
      <c r="A12" s="1001"/>
      <c r="B12" s="1000"/>
      <c r="C12" s="1000"/>
      <c r="D12" s="1002"/>
      <c r="E12" s="770"/>
      <c r="F12" s="770"/>
      <c r="G12" s="770"/>
      <c r="H12" s="770"/>
      <c r="I12" s="770"/>
      <c r="J12" s="770"/>
      <c r="K12" s="770"/>
      <c r="L12" s="770"/>
      <c r="M12" s="770"/>
      <c r="N12" s="17"/>
    </row>
    <row r="13" s="4" customFormat="1" ht="21" customHeight="1" spans="1:14">
      <c r="A13" s="1001"/>
      <c r="B13" s="1000"/>
      <c r="C13" s="1000"/>
      <c r="D13" s="1002"/>
      <c r="E13" s="770"/>
      <c r="F13" s="770"/>
      <c r="G13" s="770"/>
      <c r="H13" s="770"/>
      <c r="I13" s="770"/>
      <c r="J13" s="770"/>
      <c r="K13" s="770"/>
      <c r="L13" s="770"/>
      <c r="M13" s="770"/>
      <c r="N13" s="17"/>
    </row>
    <row r="14" s="4" customFormat="1" ht="21" customHeight="1" spans="1:14">
      <c r="A14" s="1001"/>
      <c r="B14" s="1000"/>
      <c r="C14" s="1000"/>
      <c r="D14" s="1002"/>
      <c r="E14" s="770"/>
      <c r="F14" s="770"/>
      <c r="G14" s="770"/>
      <c r="H14" s="770"/>
      <c r="I14" s="770"/>
      <c r="J14" s="770"/>
      <c r="K14" s="770"/>
      <c r="L14" s="770"/>
      <c r="M14" s="770"/>
      <c r="N14" s="17"/>
    </row>
    <row r="15" s="4" customFormat="1" ht="21" customHeight="1" spans="1:14">
      <c r="A15" s="1001"/>
      <c r="B15" s="1000"/>
      <c r="C15" s="1000"/>
      <c r="D15" s="1002"/>
      <c r="E15" s="770"/>
      <c r="F15" s="770"/>
      <c r="G15" s="770"/>
      <c r="H15" s="770"/>
      <c r="I15" s="770"/>
      <c r="J15" s="770"/>
      <c r="K15" s="770"/>
      <c r="L15" s="770"/>
      <c r="M15" s="770"/>
      <c r="N15" s="17"/>
    </row>
    <row r="16" s="4" customFormat="1" ht="21" customHeight="1" spans="1:14">
      <c r="A16" s="1001"/>
      <c r="B16" s="1000"/>
      <c r="C16" s="1000"/>
      <c r="D16" s="1002"/>
      <c r="E16" s="770"/>
      <c r="F16" s="770"/>
      <c r="G16" s="770"/>
      <c r="H16" s="770"/>
      <c r="I16" s="770"/>
      <c r="J16" s="770"/>
      <c r="K16" s="770"/>
      <c r="L16" s="770"/>
      <c r="M16" s="770"/>
      <c r="N16" s="17"/>
    </row>
    <row r="17" s="4" customFormat="1" ht="21" customHeight="1" spans="1:14">
      <c r="A17" s="1001"/>
      <c r="B17" s="1000"/>
      <c r="C17" s="1000"/>
      <c r="D17" s="1002"/>
      <c r="E17" s="770"/>
      <c r="F17" s="770"/>
      <c r="G17" s="770"/>
      <c r="H17" s="770"/>
      <c r="I17" s="770"/>
      <c r="J17" s="770"/>
      <c r="K17" s="770"/>
      <c r="L17" s="770"/>
      <c r="M17" s="770"/>
      <c r="N17" s="17"/>
    </row>
    <row r="18" s="4" customFormat="1" ht="21" customHeight="1" spans="1:14">
      <c r="A18" s="1001"/>
      <c r="B18" s="1000"/>
      <c r="C18" s="1000"/>
      <c r="D18" s="1002"/>
      <c r="E18" s="770"/>
      <c r="F18" s="770"/>
      <c r="G18" s="298"/>
      <c r="H18" s="298"/>
      <c r="I18" s="1003"/>
      <c r="J18" s="890"/>
      <c r="K18" s="298"/>
      <c r="L18" s="930"/>
      <c r="M18" s="17"/>
      <c r="N18" s="17"/>
    </row>
    <row r="19" ht="21" customHeight="1" spans="1:14">
      <c r="A19" s="47"/>
      <c r="B19" s="440" t="s">
        <v>235</v>
      </c>
      <c r="C19" s="440"/>
      <c r="D19" s="203"/>
      <c r="E19" s="48"/>
      <c r="F19" s="48"/>
      <c r="G19" s="48"/>
      <c r="H19" s="314">
        <f>SUM(H5,H17,H16,H15,H14,H12,H10,H9,H8,)</f>
        <v>0</v>
      </c>
      <c r="I19" s="314">
        <f>SUM(I5,I17,I16,I15,I14,I12,I10,I9,I8,)</f>
        <v>0</v>
      </c>
      <c r="J19" s="314"/>
      <c r="K19" s="314">
        <f>SUM(K5,K17,K16,K15,K14,K12,K10,K9,K8,)</f>
        <v>0</v>
      </c>
      <c r="L19" s="314"/>
      <c r="M19" s="314">
        <f>SUM(M5,M17,M16,M15,M14,M12,M10,M9,M8,)</f>
        <v>0</v>
      </c>
      <c r="N19" s="47"/>
    </row>
    <row r="20" ht="21" customHeight="1" spans="1:14">
      <c r="A20" s="47"/>
      <c r="B20" s="17" t="s">
        <v>193</v>
      </c>
      <c r="C20" s="17"/>
      <c r="D20" s="203"/>
      <c r="E20" s="48"/>
      <c r="F20" s="48"/>
      <c r="G20" s="48"/>
      <c r="H20" s="48"/>
      <c r="I20" s="48"/>
      <c r="J20" s="48"/>
      <c r="K20" s="48"/>
      <c r="L20" s="346">
        <f>IF(H20=0,0,ROUND((K20-H20)/H20*100,2))</f>
        <v>0</v>
      </c>
      <c r="M20" s="47"/>
      <c r="N20" s="47"/>
    </row>
    <row r="21" ht="21" customHeight="1" spans="1:14">
      <c r="A21" s="47"/>
      <c r="B21" s="17" t="s">
        <v>236</v>
      </c>
      <c r="C21" s="17"/>
      <c r="D21" s="203"/>
      <c r="E21" s="48"/>
      <c r="F21" s="48"/>
      <c r="G21" s="48"/>
      <c r="H21" s="314">
        <f>H19-H20</f>
        <v>0</v>
      </c>
      <c r="I21" s="314"/>
      <c r="J21" s="314"/>
      <c r="K21" s="314">
        <f>K19-K20</f>
        <v>0</v>
      </c>
      <c r="L21" s="346">
        <f>IF(H21=0,0,ROUND((K21-H21)/H21*100,2))</f>
        <v>0</v>
      </c>
      <c r="M21" s="47"/>
      <c r="N21" s="47"/>
    </row>
    <row r="22" spans="1:14">
      <c r="A22" s="29" t="e">
        <f>#REF!&amp;#REF!</f>
        <v>#REF!</v>
      </c>
      <c r="H22" s="29" t="e">
        <f>#REF!&amp;#REF!</f>
        <v>#REF!</v>
      </c>
      <c r="I22" s="1006"/>
      <c r="J22" s="1006"/>
      <c r="K22" s="1006"/>
      <c r="L22" s="768" t="str">
        <f>现金!G21</f>
        <v>北京卓信大华资产评估有限公司</v>
      </c>
      <c r="M22" s="768"/>
      <c r="N22" s="768"/>
    </row>
    <row r="23" spans="1:1">
      <c r="A23" s="29" t="e">
        <f>#REF!&amp;#REF!</f>
        <v>#REF!</v>
      </c>
    </row>
  </sheetData>
  <mergeCells count="2">
    <mergeCell ref="A1:M1"/>
    <mergeCell ref="L22:N22"/>
  </mergeCells>
  <pageMargins left="0.748031496062992" right="0.354330708661417" top="0.708661417322835" bottom="0.94488188976378" header="1.14173228346457" footer="0.433070866141732"/>
  <pageSetup paperSize="9" scale="97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4"/>
  <sheetViews>
    <sheetView workbookViewId="0">
      <selection activeCell="E25" sqref="E25"/>
    </sheetView>
  </sheetViews>
  <sheetFormatPr defaultColWidth="9" defaultRowHeight="12.75"/>
  <cols>
    <col min="1" max="1" width="5.875" style="31" customWidth="1"/>
    <col min="2" max="2" width="10.875" style="31" customWidth="1"/>
    <col min="3" max="3" width="8" style="31" customWidth="1"/>
    <col min="4" max="8" width="9.875" style="31" hidden="1" customWidth="1"/>
    <col min="9" max="9" width="15.625" style="31" hidden="1" customWidth="1"/>
    <col min="10" max="10" width="9.625" style="536" customWidth="1"/>
    <col min="11" max="11" width="9.875" style="31" customWidth="1"/>
    <col min="12" max="12" width="9.625" style="31" customWidth="1"/>
    <col min="13" max="13" width="7.625" style="31" customWidth="1"/>
    <col min="14" max="14" width="10.625" style="31" customWidth="1"/>
    <col min="15" max="16" width="8.125" style="31" customWidth="1"/>
    <col min="17" max="17" width="10.375" style="31" customWidth="1"/>
    <col min="18" max="18" width="8.625" style="31" customWidth="1"/>
    <col min="19" max="19" width="11" style="31" customWidth="1"/>
    <col min="20" max="22" width="8" style="31" customWidth="1"/>
    <col min="23" max="23" width="7.625" style="31" customWidth="1"/>
    <col min="24" max="24" width="7.375" style="31" customWidth="1"/>
    <col min="25" max="29" width="9" style="31"/>
    <col min="30" max="30" width="11.125" style="31" customWidth="1"/>
    <col min="31" max="31" width="7.125" style="31" customWidth="1"/>
    <col min="32" max="16384" width="9" style="31"/>
  </cols>
  <sheetData>
    <row r="1" ht="30" customHeight="1" spans="1:22">
      <c r="A1" s="325" t="s">
        <v>237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79" t="s">
        <v>234</v>
      </c>
      <c r="U1" s="79"/>
      <c r="V1" s="79"/>
    </row>
    <row r="2" ht="15.75" customHeight="1" spans="20:22">
      <c r="T2" s="79"/>
      <c r="U2" s="79"/>
      <c r="V2" s="79"/>
    </row>
    <row r="3" s="3" customFormat="1" ht="22.35" customHeight="1" spans="1:29">
      <c r="A3" s="3" t="e">
        <f>'包装物（库存物资）'!A3</f>
        <v>#REF!</v>
      </c>
      <c r="J3" s="349"/>
      <c r="K3" s="341"/>
      <c r="M3" s="274"/>
      <c r="O3" s="32" t="e">
        <f>'包装物（库存物资）'!G3</f>
        <v>#REF!</v>
      </c>
      <c r="P3" s="134"/>
      <c r="T3" s="15" t="s">
        <v>2</v>
      </c>
      <c r="U3" s="15"/>
      <c r="V3" s="15"/>
      <c r="Y3" s="1007"/>
      <c r="Z3" s="1008" t="s">
        <v>115</v>
      </c>
      <c r="AA3" s="1008"/>
      <c r="AB3" s="1008"/>
      <c r="AC3" s="1009"/>
    </row>
    <row r="4" s="4" customFormat="1" ht="21" customHeight="1" spans="1:32">
      <c r="A4" s="17" t="s">
        <v>3</v>
      </c>
      <c r="B4" s="17" t="s">
        <v>209</v>
      </c>
      <c r="C4" s="17" t="s">
        <v>199</v>
      </c>
      <c r="D4" s="998" t="s">
        <v>238</v>
      </c>
      <c r="E4" s="17" t="s">
        <v>239</v>
      </c>
      <c r="F4" s="999" t="s">
        <v>240</v>
      </c>
      <c r="G4" s="999" t="s">
        <v>241</v>
      </c>
      <c r="H4" s="998" t="s">
        <v>242</v>
      </c>
      <c r="I4" s="999" t="s">
        <v>243</v>
      </c>
      <c r="J4" s="17" t="s">
        <v>210</v>
      </c>
      <c r="K4" s="17" t="s">
        <v>200</v>
      </c>
      <c r="L4" s="17" t="s">
        <v>244</v>
      </c>
      <c r="M4" s="18" t="s">
        <v>202</v>
      </c>
      <c r="N4" s="18" t="s">
        <v>8</v>
      </c>
      <c r="O4" s="17" t="s">
        <v>203</v>
      </c>
      <c r="P4" s="17" t="s">
        <v>204</v>
      </c>
      <c r="Q4" s="17" t="s">
        <v>9</v>
      </c>
      <c r="R4" s="17" t="s">
        <v>10</v>
      </c>
      <c r="S4" s="213" t="s">
        <v>212</v>
      </c>
      <c r="T4" s="17" t="s">
        <v>229</v>
      </c>
      <c r="U4" s="17" t="s">
        <v>245</v>
      </c>
      <c r="V4" s="17" t="s">
        <v>213</v>
      </c>
      <c r="W4" s="213" t="s">
        <v>246</v>
      </c>
      <c r="X4" s="213" t="s">
        <v>247</v>
      </c>
      <c r="Y4" s="213" t="s">
        <v>248</v>
      </c>
      <c r="Z4" s="213" t="s">
        <v>249</v>
      </c>
      <c r="AA4" s="213" t="s">
        <v>250</v>
      </c>
      <c r="AB4" s="213" t="s">
        <v>251</v>
      </c>
      <c r="AC4" s="213" t="s">
        <v>252</v>
      </c>
      <c r="AD4" s="1010" t="s">
        <v>253</v>
      </c>
      <c r="AE4" s="1010" t="s">
        <v>254</v>
      </c>
      <c r="AF4" s="1010" t="s">
        <v>255</v>
      </c>
    </row>
    <row r="5" s="4" customFormat="1" ht="21" customHeight="1" spans="1:25">
      <c r="A5" s="19">
        <f>ROW()-4</f>
        <v>1</v>
      </c>
      <c r="B5" s="1000"/>
      <c r="C5" s="1000"/>
      <c r="D5" s="1000"/>
      <c r="E5" s="1000"/>
      <c r="F5" s="1000"/>
      <c r="G5" s="1000"/>
      <c r="H5" s="1000"/>
      <c r="I5" s="1000"/>
      <c r="J5" s="1002"/>
      <c r="K5" s="770"/>
      <c r="L5" s="770"/>
      <c r="M5" s="298"/>
      <c r="N5" s="298"/>
      <c r="O5" s="890"/>
      <c r="P5" s="1003"/>
      <c r="Q5" s="298"/>
      <c r="R5" s="930"/>
      <c r="S5" s="930"/>
      <c r="T5" s="17"/>
      <c r="U5" s="17"/>
      <c r="V5" s="17"/>
      <c r="Y5" s="1011"/>
    </row>
    <row r="6" s="4" customFormat="1" ht="21" customHeight="1" spans="1:22">
      <c r="A6" s="1001"/>
      <c r="B6" s="1000"/>
      <c r="C6" s="1000"/>
      <c r="D6" s="1000"/>
      <c r="E6" s="1000"/>
      <c r="F6" s="1000"/>
      <c r="G6" s="1000"/>
      <c r="H6" s="1000"/>
      <c r="I6" s="1000"/>
      <c r="J6" s="1002"/>
      <c r="K6" s="770"/>
      <c r="L6" s="770"/>
      <c r="M6" s="298"/>
      <c r="N6" s="298"/>
      <c r="O6" s="890"/>
      <c r="P6" s="1003"/>
      <c r="Q6" s="298"/>
      <c r="R6" s="930"/>
      <c r="S6" s="930"/>
      <c r="T6" s="17"/>
      <c r="U6" s="17"/>
      <c r="V6" s="17"/>
    </row>
    <row r="7" s="4" customFormat="1" ht="21" customHeight="1" spans="1:22">
      <c r="A7" s="1001"/>
      <c r="B7" s="1000"/>
      <c r="C7" s="1000"/>
      <c r="D7" s="1000"/>
      <c r="E7" s="1000"/>
      <c r="F7" s="1000"/>
      <c r="G7" s="1000"/>
      <c r="H7" s="1000"/>
      <c r="I7" s="1000"/>
      <c r="J7" s="1002"/>
      <c r="K7" s="770"/>
      <c r="L7" s="770"/>
      <c r="M7" s="298"/>
      <c r="N7" s="298"/>
      <c r="O7" s="890"/>
      <c r="P7" s="1003"/>
      <c r="Q7" s="298"/>
      <c r="R7" s="930"/>
      <c r="S7" s="930"/>
      <c r="T7" s="17"/>
      <c r="U7" s="17"/>
      <c r="V7" s="17"/>
    </row>
    <row r="8" s="4" customFormat="1" ht="21" customHeight="1" spans="1:22">
      <c r="A8" s="1001"/>
      <c r="B8" s="1000"/>
      <c r="C8" s="1000"/>
      <c r="D8" s="1000"/>
      <c r="E8" s="1000"/>
      <c r="F8" s="1000"/>
      <c r="G8" s="1000"/>
      <c r="H8" s="1000"/>
      <c r="I8" s="1000"/>
      <c r="J8" s="1002"/>
      <c r="K8" s="770"/>
      <c r="L8" s="770"/>
      <c r="M8" s="298"/>
      <c r="N8" s="298"/>
      <c r="O8" s="890"/>
      <c r="P8" s="1003"/>
      <c r="Q8" s="298"/>
      <c r="R8" s="930"/>
      <c r="S8" s="930"/>
      <c r="T8" s="17"/>
      <c r="U8" s="17"/>
      <c r="V8" s="17"/>
    </row>
    <row r="9" s="4" customFormat="1" ht="21" customHeight="1" spans="1:22">
      <c r="A9" s="1001"/>
      <c r="B9" s="1000"/>
      <c r="C9" s="1000"/>
      <c r="D9" s="1000"/>
      <c r="E9" s="1000"/>
      <c r="F9" s="1000"/>
      <c r="G9" s="1000"/>
      <c r="H9" s="1000"/>
      <c r="I9" s="1000"/>
      <c r="J9" s="1002"/>
      <c r="K9" s="298"/>
      <c r="L9" s="298"/>
      <c r="M9" s="298"/>
      <c r="N9" s="298"/>
      <c r="O9" s="890"/>
      <c r="P9" s="1003"/>
      <c r="Q9" s="298"/>
      <c r="R9" s="930"/>
      <c r="S9" s="930"/>
      <c r="T9" s="17"/>
      <c r="U9" s="17"/>
      <c r="V9" s="17"/>
    </row>
    <row r="10" s="4" customFormat="1" ht="21" customHeight="1" spans="1:22">
      <c r="A10" s="1001"/>
      <c r="B10" s="1000"/>
      <c r="C10" s="1000"/>
      <c r="D10" s="1000"/>
      <c r="E10" s="1000"/>
      <c r="F10" s="1000"/>
      <c r="G10" s="1000"/>
      <c r="H10" s="1000"/>
      <c r="I10" s="1000"/>
      <c r="J10" s="1002"/>
      <c r="K10" s="298"/>
      <c r="L10" s="298"/>
      <c r="M10" s="298"/>
      <c r="N10" s="298"/>
      <c r="O10" s="890"/>
      <c r="P10" s="1003"/>
      <c r="Q10" s="298"/>
      <c r="R10" s="930"/>
      <c r="S10" s="930"/>
      <c r="T10" s="17"/>
      <c r="U10" s="17"/>
      <c r="V10" s="17"/>
    </row>
    <row r="11" s="4" customFormat="1" ht="21" customHeight="1" spans="1:22">
      <c r="A11" s="1001"/>
      <c r="B11" s="1000"/>
      <c r="C11" s="1000"/>
      <c r="D11" s="1000"/>
      <c r="E11" s="1000"/>
      <c r="F11" s="1000"/>
      <c r="G11" s="1000"/>
      <c r="H11" s="1000"/>
      <c r="I11" s="1000"/>
      <c r="J11" s="1002"/>
      <c r="K11" s="298"/>
      <c r="L11" s="298"/>
      <c r="M11" s="298"/>
      <c r="N11" s="298"/>
      <c r="O11" s="890"/>
      <c r="P11" s="1003"/>
      <c r="Q11" s="298"/>
      <c r="R11" s="930"/>
      <c r="S11" s="930"/>
      <c r="T11" s="17"/>
      <c r="U11" s="17"/>
      <c r="V11" s="17"/>
    </row>
    <row r="12" s="4" customFormat="1" ht="21" customHeight="1" spans="1:22">
      <c r="A12" s="1001"/>
      <c r="B12" s="1000"/>
      <c r="C12" s="1000"/>
      <c r="D12" s="1000"/>
      <c r="E12" s="1000"/>
      <c r="F12" s="1000"/>
      <c r="G12" s="1000"/>
      <c r="H12" s="1000"/>
      <c r="I12" s="1000"/>
      <c r="J12" s="1002"/>
      <c r="K12" s="298"/>
      <c r="L12" s="298"/>
      <c r="M12" s="298"/>
      <c r="N12" s="298"/>
      <c r="O12" s="890"/>
      <c r="P12" s="1003"/>
      <c r="Q12" s="298"/>
      <c r="R12" s="930"/>
      <c r="S12" s="930"/>
      <c r="T12" s="17"/>
      <c r="U12" s="17"/>
      <c r="V12" s="17"/>
    </row>
    <row r="13" s="4" customFormat="1" ht="21" customHeight="1" spans="1:22">
      <c r="A13" s="1001"/>
      <c r="B13" s="1000"/>
      <c r="C13" s="1000"/>
      <c r="D13" s="1000"/>
      <c r="E13" s="1000"/>
      <c r="F13" s="1000"/>
      <c r="G13" s="1000"/>
      <c r="H13" s="1000"/>
      <c r="I13" s="1000"/>
      <c r="J13" s="1002"/>
      <c r="K13" s="298"/>
      <c r="L13" s="298"/>
      <c r="M13" s="298"/>
      <c r="N13" s="298"/>
      <c r="O13" s="890"/>
      <c r="P13" s="1003"/>
      <c r="Q13" s="298"/>
      <c r="R13" s="930"/>
      <c r="S13" s="930"/>
      <c r="T13" s="17"/>
      <c r="U13" s="17"/>
      <c r="V13" s="17"/>
    </row>
    <row r="14" s="4" customFormat="1" ht="21" customHeight="1" spans="1:22">
      <c r="A14" s="1001"/>
      <c r="B14" s="1000"/>
      <c r="C14" s="1000"/>
      <c r="D14" s="1000"/>
      <c r="E14" s="1000"/>
      <c r="F14" s="1000"/>
      <c r="G14" s="1000"/>
      <c r="H14" s="1000"/>
      <c r="I14" s="1000"/>
      <c r="J14" s="1002"/>
      <c r="K14" s="770"/>
      <c r="L14" s="770"/>
      <c r="M14" s="298"/>
      <c r="N14" s="298"/>
      <c r="O14" s="890"/>
      <c r="P14" s="890"/>
      <c r="Q14" s="298"/>
      <c r="R14" s="930"/>
      <c r="S14" s="930"/>
      <c r="T14" s="17"/>
      <c r="U14" s="17"/>
      <c r="V14" s="17"/>
    </row>
    <row r="15" s="4" customFormat="1" ht="21" customHeight="1" spans="1:22">
      <c r="A15" s="1001"/>
      <c r="B15" s="1000"/>
      <c r="C15" s="1000"/>
      <c r="D15" s="1000"/>
      <c r="E15" s="1000"/>
      <c r="F15" s="1000"/>
      <c r="G15" s="1000"/>
      <c r="H15" s="1000"/>
      <c r="I15" s="1000"/>
      <c r="J15" s="1002"/>
      <c r="K15" s="770"/>
      <c r="L15" s="770"/>
      <c r="M15" s="298"/>
      <c r="N15" s="298"/>
      <c r="O15" s="890"/>
      <c r="P15" s="890"/>
      <c r="Q15" s="298"/>
      <c r="R15" s="930"/>
      <c r="S15" s="930"/>
      <c r="T15" s="17"/>
      <c r="U15" s="17"/>
      <c r="V15" s="17"/>
    </row>
    <row r="16" s="4" customFormat="1" ht="21" customHeight="1" spans="1:22">
      <c r="A16" s="1001"/>
      <c r="B16" s="1000"/>
      <c r="C16" s="1000"/>
      <c r="D16" s="1000"/>
      <c r="E16" s="1000"/>
      <c r="F16" s="1000"/>
      <c r="G16" s="1000"/>
      <c r="H16" s="1000"/>
      <c r="I16" s="1000"/>
      <c r="J16" s="1002"/>
      <c r="K16" s="770"/>
      <c r="L16" s="770"/>
      <c r="M16" s="298"/>
      <c r="N16" s="298"/>
      <c r="O16" s="890"/>
      <c r="P16" s="890"/>
      <c r="Q16" s="298"/>
      <c r="R16" s="930"/>
      <c r="S16" s="930"/>
      <c r="T16" s="17"/>
      <c r="U16" s="17"/>
      <c r="V16" s="17"/>
    </row>
    <row r="17" s="4" customFormat="1" ht="21" customHeight="1" spans="1:22">
      <c r="A17" s="1001"/>
      <c r="B17" s="1000"/>
      <c r="C17" s="1000"/>
      <c r="D17" s="1000"/>
      <c r="E17" s="1000"/>
      <c r="F17" s="1000"/>
      <c r="G17" s="1000"/>
      <c r="H17" s="1000"/>
      <c r="I17" s="1000"/>
      <c r="J17" s="1002"/>
      <c r="K17" s="770"/>
      <c r="L17" s="770"/>
      <c r="M17" s="298"/>
      <c r="N17" s="298"/>
      <c r="O17" s="890"/>
      <c r="P17" s="890"/>
      <c r="Q17" s="298"/>
      <c r="R17" s="930"/>
      <c r="S17" s="930"/>
      <c r="T17" s="17"/>
      <c r="U17" s="17"/>
      <c r="V17" s="17"/>
    </row>
    <row r="18" s="4" customFormat="1" ht="21" customHeight="1" spans="1:22">
      <c r="A18" s="1001"/>
      <c r="B18" s="1000"/>
      <c r="C18" s="1000"/>
      <c r="D18" s="1000"/>
      <c r="E18" s="1000"/>
      <c r="F18" s="1000"/>
      <c r="G18" s="1000"/>
      <c r="H18" s="1000"/>
      <c r="I18" s="1000"/>
      <c r="J18" s="1002"/>
      <c r="K18" s="770"/>
      <c r="L18" s="770"/>
      <c r="M18" s="298"/>
      <c r="N18" s="298"/>
      <c r="O18" s="890"/>
      <c r="P18" s="890"/>
      <c r="Q18" s="298"/>
      <c r="R18" s="930"/>
      <c r="S18" s="930"/>
      <c r="T18" s="17"/>
      <c r="U18" s="17"/>
      <c r="V18" s="17"/>
    </row>
    <row r="19" s="4" customFormat="1" ht="21" customHeight="1" spans="1:22">
      <c r="A19" s="1001"/>
      <c r="B19" s="1000"/>
      <c r="C19" s="1000"/>
      <c r="D19" s="1000"/>
      <c r="E19" s="1000"/>
      <c r="F19" s="1000"/>
      <c r="G19" s="1000"/>
      <c r="H19" s="1000"/>
      <c r="I19" s="1000"/>
      <c r="J19" s="1002"/>
      <c r="K19" s="770"/>
      <c r="L19" s="770"/>
      <c r="M19" s="298"/>
      <c r="N19" s="1004"/>
      <c r="O19" s="1005"/>
      <c r="P19" s="1005"/>
      <c r="Q19" s="1004"/>
      <c r="R19" s="930"/>
      <c r="S19" s="930"/>
      <c r="T19" s="17"/>
      <c r="U19" s="17"/>
      <c r="V19" s="17"/>
    </row>
    <row r="20" ht="21" customHeight="1" spans="1:22">
      <c r="A20" s="47"/>
      <c r="B20" s="440" t="s">
        <v>235</v>
      </c>
      <c r="C20" s="440"/>
      <c r="D20" s="440"/>
      <c r="E20" s="440"/>
      <c r="F20" s="440"/>
      <c r="G20" s="440"/>
      <c r="H20" s="440"/>
      <c r="I20" s="440"/>
      <c r="J20" s="203"/>
      <c r="K20" s="48"/>
      <c r="L20" s="48"/>
      <c r="M20" s="48"/>
      <c r="N20" s="314">
        <f>SUM(N5:N19)</f>
        <v>0</v>
      </c>
      <c r="O20" s="314"/>
      <c r="P20" s="314"/>
      <c r="Q20" s="314">
        <f>SUM(Q5:Q19)</f>
        <v>0</v>
      </c>
      <c r="R20" s="346">
        <f>IF(N20=0,0,ROUND((Q20-N20)/N20*100,2))</f>
        <v>0</v>
      </c>
      <c r="S20" s="346"/>
      <c r="T20" s="47"/>
      <c r="U20" s="47"/>
      <c r="V20" s="47"/>
    </row>
    <row r="21" ht="21" customHeight="1" spans="1:22">
      <c r="A21" s="47"/>
      <c r="B21" s="17" t="s">
        <v>193</v>
      </c>
      <c r="C21" s="17"/>
      <c r="D21" s="17"/>
      <c r="E21" s="17"/>
      <c r="F21" s="17"/>
      <c r="G21" s="17"/>
      <c r="H21" s="17"/>
      <c r="I21" s="17"/>
      <c r="J21" s="203"/>
      <c r="K21" s="48"/>
      <c r="L21" s="48"/>
      <c r="M21" s="48"/>
      <c r="N21" s="48"/>
      <c r="O21" s="48"/>
      <c r="P21" s="48"/>
      <c r="Q21" s="48"/>
      <c r="R21" s="346">
        <f>IF(N21=0,0,ROUND((Q21-N21)/N21*100,2))</f>
        <v>0</v>
      </c>
      <c r="S21" s="346"/>
      <c r="T21" s="47"/>
      <c r="U21" s="47"/>
      <c r="V21" s="47"/>
    </row>
    <row r="22" ht="21" customHeight="1" spans="1:22">
      <c r="A22" s="47"/>
      <c r="B22" s="17" t="s">
        <v>236</v>
      </c>
      <c r="C22" s="17"/>
      <c r="D22" s="17"/>
      <c r="E22" s="17"/>
      <c r="F22" s="17"/>
      <c r="G22" s="17"/>
      <c r="H22" s="17"/>
      <c r="I22" s="17"/>
      <c r="J22" s="203"/>
      <c r="K22" s="48"/>
      <c r="L22" s="48"/>
      <c r="M22" s="48"/>
      <c r="N22" s="314">
        <f>N20-N21</f>
        <v>0</v>
      </c>
      <c r="O22" s="314"/>
      <c r="P22" s="314"/>
      <c r="Q22" s="314">
        <f>Q20-Q21</f>
        <v>0</v>
      </c>
      <c r="R22" s="346">
        <f>IF(N22=0,0,ROUND((Q22-N22)/N22*100,2))</f>
        <v>0</v>
      </c>
      <c r="S22" s="346"/>
      <c r="T22" s="47"/>
      <c r="U22" s="47"/>
      <c r="V22" s="47"/>
    </row>
    <row r="23" spans="1:22">
      <c r="A23" s="29" t="e">
        <f>#REF!&amp;#REF!</f>
        <v>#REF!</v>
      </c>
      <c r="N23" s="29" t="e">
        <f>#REF!&amp;#REF!</f>
        <v>#REF!</v>
      </c>
      <c r="O23" s="1006"/>
      <c r="P23" s="1006"/>
      <c r="Q23" s="768" t="str">
        <f>现金!G21</f>
        <v>北京卓信大华资产评估有限公司</v>
      </c>
      <c r="R23" s="768"/>
      <c r="S23" s="768"/>
      <c r="T23" s="768"/>
      <c r="U23" s="1006"/>
      <c r="V23" s="1006"/>
    </row>
    <row r="24" spans="1:1">
      <c r="A24" s="29" t="e">
        <f>#REF!&amp;#REF!</f>
        <v>#REF!</v>
      </c>
    </row>
  </sheetData>
  <mergeCells count="3">
    <mergeCell ref="A1:S1"/>
    <mergeCell ref="Z3:AC3"/>
    <mergeCell ref="Q23:T23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8"/>
  <sheetViews>
    <sheetView workbookViewId="0">
      <selection activeCell="P9" sqref="P9"/>
    </sheetView>
  </sheetViews>
  <sheetFormatPr defaultColWidth="9" defaultRowHeight="12.75"/>
  <cols>
    <col min="1" max="1" width="5.875" style="961" customWidth="1"/>
    <col min="2" max="2" width="12.375" style="961" customWidth="1"/>
    <col min="3" max="3" width="13.875" style="961" customWidth="1"/>
    <col min="4" max="4" width="5.125" style="962" customWidth="1"/>
    <col min="5" max="5" width="9" style="962"/>
    <col min="6" max="6" width="8.625" style="961" customWidth="1"/>
    <col min="7" max="7" width="10.875" style="961" customWidth="1"/>
    <col min="8" max="11" width="9.625" style="961" customWidth="1"/>
    <col min="12" max="12" width="8.375" style="961" customWidth="1"/>
    <col min="13" max="16" width="9.625" style="961" customWidth="1"/>
    <col min="17" max="17" width="8.125" style="961" customWidth="1"/>
    <col min="18" max="18" width="9.625" style="961" customWidth="1"/>
    <col min="19" max="19" width="10" style="961" customWidth="1"/>
    <col min="20" max="20" width="7.625" style="961" customWidth="1"/>
    <col min="21" max="21" width="12" style="961" customWidth="1"/>
    <col min="22" max="22" width="12.375" style="961" customWidth="1"/>
    <col min="23" max="16384" width="9" style="961"/>
  </cols>
  <sheetData>
    <row r="1" ht="39" customHeight="1" spans="1:20">
      <c r="A1" s="963" t="s">
        <v>256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  <c r="P1" s="963"/>
      <c r="Q1" s="963"/>
      <c r="R1" s="963"/>
      <c r="S1" s="963"/>
      <c r="T1" s="963"/>
    </row>
    <row r="2" ht="21.75" customHeight="1" spans="20:20">
      <c r="T2" s="994"/>
    </row>
    <row r="3" s="955" customFormat="1" ht="22.35" customHeight="1" spans="1:22">
      <c r="A3" s="955" t="e">
        <f>'产成品（库存商品）—分类汇总表'!A3</f>
        <v>#REF!</v>
      </c>
      <c r="D3" s="964"/>
      <c r="E3" s="962"/>
      <c r="G3" s="965"/>
      <c r="I3" s="961"/>
      <c r="J3" s="986" t="e">
        <f>'产成品（库存商品）—分类汇总表'!I3</f>
        <v>#REF!</v>
      </c>
      <c r="K3" s="961"/>
      <c r="M3" s="961"/>
      <c r="N3" s="961"/>
      <c r="O3" s="961"/>
      <c r="P3" s="961"/>
      <c r="Q3" s="961"/>
      <c r="T3" s="995" t="s">
        <v>257</v>
      </c>
      <c r="U3" s="961"/>
      <c r="V3" s="961"/>
    </row>
    <row r="4" s="956" customFormat="1" ht="21" customHeight="1" spans="1:22">
      <c r="A4" s="966" t="s">
        <v>3</v>
      </c>
      <c r="B4" s="966" t="s">
        <v>258</v>
      </c>
      <c r="C4" s="966" t="s">
        <v>259</v>
      </c>
      <c r="D4" s="966" t="s">
        <v>200</v>
      </c>
      <c r="E4" s="966" t="s">
        <v>260</v>
      </c>
      <c r="F4" s="966" t="s">
        <v>261</v>
      </c>
      <c r="G4" s="966" t="s">
        <v>262</v>
      </c>
      <c r="H4" s="967" t="s">
        <v>263</v>
      </c>
      <c r="I4" s="987"/>
      <c r="J4" s="987"/>
      <c r="K4" s="988"/>
      <c r="L4" s="966" t="s">
        <v>264</v>
      </c>
      <c r="M4" s="989" t="s">
        <v>265</v>
      </c>
      <c r="N4" s="990"/>
      <c r="O4" s="990"/>
      <c r="P4" s="991"/>
      <c r="Q4" s="966" t="s">
        <v>266</v>
      </c>
      <c r="R4" s="966" t="s">
        <v>267</v>
      </c>
      <c r="S4" s="966" t="s">
        <v>268</v>
      </c>
      <c r="T4" s="966" t="s">
        <v>19</v>
      </c>
      <c r="U4" s="958"/>
      <c r="V4" s="958"/>
    </row>
    <row r="5" s="957" customFormat="1" ht="21" customHeight="1" spans="1:20">
      <c r="A5" s="968"/>
      <c r="B5" s="968"/>
      <c r="C5" s="968"/>
      <c r="D5" s="968"/>
      <c r="E5" s="968"/>
      <c r="F5" s="968"/>
      <c r="G5" s="968"/>
      <c r="H5" s="969" t="s">
        <v>269</v>
      </c>
      <c r="I5" s="969" t="s">
        <v>270</v>
      </c>
      <c r="J5" s="969" t="s">
        <v>271</v>
      </c>
      <c r="K5" s="969" t="s">
        <v>272</v>
      </c>
      <c r="L5" s="968"/>
      <c r="M5" s="969" t="s">
        <v>269</v>
      </c>
      <c r="N5" s="969" t="s">
        <v>270</v>
      </c>
      <c r="O5" s="969" t="s">
        <v>271</v>
      </c>
      <c r="P5" s="969" t="s">
        <v>272</v>
      </c>
      <c r="Q5" s="968"/>
      <c r="R5" s="968"/>
      <c r="S5" s="968"/>
      <c r="T5" s="968"/>
    </row>
    <row r="6" s="958" customFormat="1" ht="21" customHeight="1" spans="1:20">
      <c r="A6" s="970"/>
      <c r="B6" s="971"/>
      <c r="C6" s="971"/>
      <c r="D6" s="972"/>
      <c r="E6" s="973"/>
      <c r="F6" s="971"/>
      <c r="G6" s="974"/>
      <c r="H6" s="975"/>
      <c r="I6" s="975"/>
      <c r="J6" s="975"/>
      <c r="K6" s="975"/>
      <c r="L6" s="930">
        <f>(H6+I6+J6+K6)/4</f>
        <v>0</v>
      </c>
      <c r="M6" s="975"/>
      <c r="N6" s="975"/>
      <c r="O6" s="975"/>
      <c r="P6" s="975"/>
      <c r="Q6" s="975"/>
      <c r="R6" s="930"/>
      <c r="S6" s="930"/>
      <c r="T6" s="975"/>
    </row>
    <row r="7" s="958" customFormat="1" ht="21" customHeight="1" spans="1:20">
      <c r="A7" s="970"/>
      <c r="B7" s="971"/>
      <c r="C7" s="971"/>
      <c r="D7" s="972"/>
      <c r="E7" s="973"/>
      <c r="F7" s="971"/>
      <c r="G7" s="974"/>
      <c r="H7" s="976"/>
      <c r="I7" s="976"/>
      <c r="J7" s="976"/>
      <c r="K7" s="976"/>
      <c r="L7" s="930">
        <f t="shared" ref="L7:L22" si="0">(H7+I7+J7)/3</f>
        <v>0</v>
      </c>
      <c r="M7" s="976"/>
      <c r="N7" s="976"/>
      <c r="O7" s="976"/>
      <c r="P7" s="976"/>
      <c r="Q7" s="976"/>
      <c r="R7" s="930"/>
      <c r="S7" s="930"/>
      <c r="T7" s="975"/>
    </row>
    <row r="8" s="959" customFormat="1" ht="21" customHeight="1" spans="1:20">
      <c r="A8" s="977"/>
      <c r="B8" s="971"/>
      <c r="C8" s="971"/>
      <c r="D8" s="973"/>
      <c r="E8" s="973"/>
      <c r="F8" s="971"/>
      <c r="G8" s="974"/>
      <c r="H8" s="978"/>
      <c r="I8" s="978"/>
      <c r="J8" s="978"/>
      <c r="K8" s="978"/>
      <c r="L8" s="930">
        <f t="shared" si="0"/>
        <v>0</v>
      </c>
      <c r="M8" s="978"/>
      <c r="N8" s="978"/>
      <c r="O8" s="978"/>
      <c r="P8" s="978"/>
      <c r="Q8" s="978"/>
      <c r="R8" s="930"/>
      <c r="S8" s="930"/>
      <c r="T8" s="971"/>
    </row>
    <row r="9" s="959" customFormat="1" ht="21" customHeight="1" spans="1:20">
      <c r="A9" s="970"/>
      <c r="B9" s="971"/>
      <c r="C9" s="971"/>
      <c r="D9" s="973"/>
      <c r="E9" s="973"/>
      <c r="F9" s="971"/>
      <c r="G9" s="974"/>
      <c r="H9" s="978"/>
      <c r="I9" s="978"/>
      <c r="J9" s="978"/>
      <c r="K9" s="978"/>
      <c r="L9" s="930">
        <f t="shared" si="0"/>
        <v>0</v>
      </c>
      <c r="M9" s="978"/>
      <c r="N9" s="978"/>
      <c r="O9" s="978"/>
      <c r="P9" s="978"/>
      <c r="Q9" s="978"/>
      <c r="R9" s="930"/>
      <c r="S9" s="930"/>
      <c r="T9" s="971"/>
    </row>
    <row r="10" s="959" customFormat="1" ht="21" customHeight="1" spans="1:20">
      <c r="A10" s="970"/>
      <c r="B10" s="971"/>
      <c r="C10" s="971"/>
      <c r="D10" s="973"/>
      <c r="E10" s="973"/>
      <c r="F10" s="971"/>
      <c r="G10" s="974"/>
      <c r="H10" s="978"/>
      <c r="I10" s="978"/>
      <c r="J10" s="978"/>
      <c r="K10" s="978"/>
      <c r="L10" s="930">
        <f t="shared" si="0"/>
        <v>0</v>
      </c>
      <c r="M10" s="978"/>
      <c r="N10" s="978"/>
      <c r="O10" s="978"/>
      <c r="P10" s="978"/>
      <c r="Q10" s="978"/>
      <c r="R10" s="930"/>
      <c r="S10" s="930"/>
      <c r="T10" s="971"/>
    </row>
    <row r="11" s="959" customFormat="1" ht="21" customHeight="1" spans="1:20">
      <c r="A11" s="977"/>
      <c r="B11" s="971"/>
      <c r="C11" s="971"/>
      <c r="D11" s="973"/>
      <c r="E11" s="973"/>
      <c r="F11" s="971"/>
      <c r="G11" s="971"/>
      <c r="H11" s="978"/>
      <c r="I11" s="978"/>
      <c r="J11" s="978"/>
      <c r="K11" s="978"/>
      <c r="L11" s="930">
        <f t="shared" si="0"/>
        <v>0</v>
      </c>
      <c r="M11" s="978"/>
      <c r="N11" s="978"/>
      <c r="O11" s="978"/>
      <c r="P11" s="978"/>
      <c r="Q11" s="978"/>
      <c r="R11" s="930"/>
      <c r="S11" s="930"/>
      <c r="T11" s="971"/>
    </row>
    <row r="12" s="959" customFormat="1" ht="21" customHeight="1" spans="1:20">
      <c r="A12" s="970"/>
      <c r="B12" s="971"/>
      <c r="C12" s="971"/>
      <c r="D12" s="973"/>
      <c r="E12" s="973"/>
      <c r="F12" s="974"/>
      <c r="G12" s="974"/>
      <c r="H12" s="978"/>
      <c r="I12" s="978"/>
      <c r="J12" s="978"/>
      <c r="K12" s="978"/>
      <c r="L12" s="930">
        <f t="shared" si="0"/>
        <v>0</v>
      </c>
      <c r="M12" s="978"/>
      <c r="N12" s="978"/>
      <c r="O12" s="978"/>
      <c r="P12" s="978"/>
      <c r="Q12" s="978"/>
      <c r="R12" s="930"/>
      <c r="S12" s="930"/>
      <c r="T12" s="971"/>
    </row>
    <row r="13" s="959" customFormat="1" ht="21" customHeight="1" spans="1:20">
      <c r="A13" s="970"/>
      <c r="B13" s="971"/>
      <c r="C13" s="971"/>
      <c r="D13" s="973"/>
      <c r="E13" s="973"/>
      <c r="F13" s="974"/>
      <c r="G13" s="974"/>
      <c r="H13" s="978"/>
      <c r="I13" s="978"/>
      <c r="J13" s="978"/>
      <c r="K13" s="978"/>
      <c r="L13" s="930">
        <f t="shared" si="0"/>
        <v>0</v>
      </c>
      <c r="M13" s="978"/>
      <c r="N13" s="978"/>
      <c r="O13" s="978"/>
      <c r="P13" s="978"/>
      <c r="Q13" s="978"/>
      <c r="R13" s="930"/>
      <c r="S13" s="930"/>
      <c r="T13" s="971"/>
    </row>
    <row r="14" s="959" customFormat="1" ht="21" customHeight="1" spans="1:20">
      <c r="A14" s="977"/>
      <c r="B14" s="971"/>
      <c r="C14" s="971"/>
      <c r="D14" s="973"/>
      <c r="E14" s="973"/>
      <c r="F14" s="974"/>
      <c r="G14" s="974"/>
      <c r="H14" s="978"/>
      <c r="I14" s="978"/>
      <c r="J14" s="978"/>
      <c r="K14" s="978"/>
      <c r="L14" s="930">
        <f t="shared" si="0"/>
        <v>0</v>
      </c>
      <c r="M14" s="978"/>
      <c r="N14" s="978"/>
      <c r="O14" s="978"/>
      <c r="P14" s="978"/>
      <c r="Q14" s="978"/>
      <c r="R14" s="930"/>
      <c r="S14" s="930"/>
      <c r="T14" s="971"/>
    </row>
    <row r="15" s="959" customFormat="1" ht="21" customHeight="1" spans="1:20">
      <c r="A15" s="970"/>
      <c r="B15" s="971"/>
      <c r="C15" s="971"/>
      <c r="D15" s="973"/>
      <c r="E15" s="973"/>
      <c r="F15" s="974"/>
      <c r="G15" s="974"/>
      <c r="H15" s="978"/>
      <c r="I15" s="971"/>
      <c r="J15" s="978"/>
      <c r="K15" s="978"/>
      <c r="L15" s="930">
        <f t="shared" si="0"/>
        <v>0</v>
      </c>
      <c r="M15" s="978"/>
      <c r="N15" s="978"/>
      <c r="O15" s="978"/>
      <c r="P15" s="978"/>
      <c r="Q15" s="978"/>
      <c r="R15" s="930"/>
      <c r="S15" s="930"/>
      <c r="T15" s="971"/>
    </row>
    <row r="16" s="959" customFormat="1" ht="21" customHeight="1" spans="1:20">
      <c r="A16" s="970"/>
      <c r="B16" s="971"/>
      <c r="C16" s="971"/>
      <c r="D16" s="973"/>
      <c r="E16" s="973"/>
      <c r="F16" s="974"/>
      <c r="G16" s="974"/>
      <c r="H16" s="978"/>
      <c r="I16" s="978"/>
      <c r="J16" s="978"/>
      <c r="K16" s="978"/>
      <c r="L16" s="930">
        <f t="shared" si="0"/>
        <v>0</v>
      </c>
      <c r="M16" s="978"/>
      <c r="N16" s="978"/>
      <c r="O16" s="978"/>
      <c r="P16" s="978"/>
      <c r="Q16" s="978"/>
      <c r="R16" s="930"/>
      <c r="S16" s="930"/>
      <c r="T16" s="971"/>
    </row>
    <row r="17" s="959" customFormat="1" ht="21" customHeight="1" spans="1:20">
      <c r="A17" s="977"/>
      <c r="B17" s="971"/>
      <c r="C17" s="971"/>
      <c r="D17" s="973"/>
      <c r="E17" s="973"/>
      <c r="F17" s="974"/>
      <c r="G17" s="974"/>
      <c r="H17" s="978"/>
      <c r="I17" s="978"/>
      <c r="J17" s="978"/>
      <c r="K17" s="978"/>
      <c r="L17" s="930">
        <f t="shared" si="0"/>
        <v>0</v>
      </c>
      <c r="M17" s="978"/>
      <c r="N17" s="978"/>
      <c r="O17" s="978"/>
      <c r="P17" s="978"/>
      <c r="Q17" s="978"/>
      <c r="R17" s="930"/>
      <c r="S17" s="930"/>
      <c r="T17" s="971"/>
    </row>
    <row r="18" s="959" customFormat="1" ht="21" customHeight="1" spans="1:20">
      <c r="A18" s="970"/>
      <c r="B18" s="971"/>
      <c r="C18" s="971"/>
      <c r="D18" s="973"/>
      <c r="E18" s="973"/>
      <c r="F18" s="974"/>
      <c r="G18" s="974"/>
      <c r="H18" s="978"/>
      <c r="I18" s="978"/>
      <c r="J18" s="978"/>
      <c r="K18" s="978"/>
      <c r="L18" s="930">
        <f t="shared" si="0"/>
        <v>0</v>
      </c>
      <c r="M18" s="978"/>
      <c r="N18" s="978"/>
      <c r="O18" s="978"/>
      <c r="P18" s="978"/>
      <c r="Q18" s="978"/>
      <c r="R18" s="930"/>
      <c r="S18" s="930"/>
      <c r="T18" s="971"/>
    </row>
    <row r="19" s="959" customFormat="1" ht="21" customHeight="1" spans="1:20">
      <c r="A19" s="970"/>
      <c r="B19" s="971"/>
      <c r="C19" s="971"/>
      <c r="D19" s="973"/>
      <c r="E19" s="973"/>
      <c r="F19" s="974"/>
      <c r="G19" s="974"/>
      <c r="H19" s="978"/>
      <c r="I19" s="971"/>
      <c r="J19" s="978"/>
      <c r="K19" s="978"/>
      <c r="L19" s="930">
        <f t="shared" si="0"/>
        <v>0</v>
      </c>
      <c r="M19" s="978"/>
      <c r="N19" s="978"/>
      <c r="O19" s="978"/>
      <c r="P19" s="978"/>
      <c r="Q19" s="978"/>
      <c r="R19" s="930"/>
      <c r="S19" s="930"/>
      <c r="T19" s="971"/>
    </row>
    <row r="20" s="959" customFormat="1" ht="21" customHeight="1" spans="1:20">
      <c r="A20" s="977"/>
      <c r="B20" s="971"/>
      <c r="C20" s="971"/>
      <c r="D20" s="973"/>
      <c r="E20" s="973"/>
      <c r="F20" s="974"/>
      <c r="G20" s="974"/>
      <c r="H20" s="978"/>
      <c r="I20" s="978"/>
      <c r="J20" s="978"/>
      <c r="K20" s="978"/>
      <c r="L20" s="930">
        <f t="shared" si="0"/>
        <v>0</v>
      </c>
      <c r="M20" s="978"/>
      <c r="N20" s="978"/>
      <c r="O20" s="978"/>
      <c r="P20" s="978"/>
      <c r="Q20" s="978"/>
      <c r="R20" s="930"/>
      <c r="S20" s="930"/>
      <c r="T20" s="971"/>
    </row>
    <row r="21" s="959" customFormat="1" ht="21" customHeight="1" spans="1:20">
      <c r="A21" s="970"/>
      <c r="B21" s="971"/>
      <c r="C21" s="971"/>
      <c r="D21" s="973"/>
      <c r="E21" s="973"/>
      <c r="F21" s="971"/>
      <c r="G21" s="974"/>
      <c r="H21" s="978"/>
      <c r="I21" s="978"/>
      <c r="J21" s="978"/>
      <c r="K21" s="978"/>
      <c r="L21" s="930">
        <f t="shared" si="0"/>
        <v>0</v>
      </c>
      <c r="M21" s="978"/>
      <c r="N21" s="978"/>
      <c r="O21" s="978"/>
      <c r="P21" s="978"/>
      <c r="Q21" s="978"/>
      <c r="R21" s="930"/>
      <c r="S21" s="930"/>
      <c r="T21" s="971"/>
    </row>
    <row r="22" s="959" customFormat="1" ht="21" customHeight="1" spans="1:20">
      <c r="A22" s="970"/>
      <c r="B22" s="971"/>
      <c r="C22" s="971"/>
      <c r="D22" s="973"/>
      <c r="E22" s="973"/>
      <c r="F22" s="971"/>
      <c r="G22" s="974"/>
      <c r="H22" s="978"/>
      <c r="I22" s="978"/>
      <c r="J22" s="978"/>
      <c r="K22" s="978"/>
      <c r="L22" s="930">
        <f t="shared" si="0"/>
        <v>0</v>
      </c>
      <c r="M22" s="978"/>
      <c r="N22" s="978"/>
      <c r="O22" s="978"/>
      <c r="P22" s="978"/>
      <c r="Q22" s="978"/>
      <c r="R22" s="930"/>
      <c r="S22" s="930"/>
      <c r="T22" s="971"/>
    </row>
    <row r="23" s="959" customFormat="1" ht="21" customHeight="1" spans="1:20">
      <c r="A23" s="970"/>
      <c r="B23" s="971"/>
      <c r="C23" s="971"/>
      <c r="D23" s="973"/>
      <c r="E23" s="973"/>
      <c r="F23" s="971"/>
      <c r="G23" s="974"/>
      <c r="H23" s="978"/>
      <c r="I23" s="978"/>
      <c r="J23" s="978"/>
      <c r="K23" s="978"/>
      <c r="L23" s="930"/>
      <c r="M23" s="978"/>
      <c r="N23" s="978"/>
      <c r="O23" s="978"/>
      <c r="P23" s="978"/>
      <c r="Q23" s="978"/>
      <c r="R23" s="930"/>
      <c r="S23" s="930"/>
      <c r="T23" s="971"/>
    </row>
    <row r="24" s="959" customFormat="1" ht="21" customHeight="1" spans="1:20">
      <c r="A24" s="970"/>
      <c r="B24" s="971"/>
      <c r="C24" s="971"/>
      <c r="D24" s="973"/>
      <c r="E24" s="973"/>
      <c r="F24" s="971"/>
      <c r="G24" s="974"/>
      <c r="H24" s="978"/>
      <c r="I24" s="978"/>
      <c r="J24" s="978"/>
      <c r="K24" s="978"/>
      <c r="L24" s="930"/>
      <c r="M24" s="978"/>
      <c r="N24" s="978"/>
      <c r="O24" s="978"/>
      <c r="P24" s="978"/>
      <c r="Q24" s="978"/>
      <c r="R24" s="930"/>
      <c r="S24" s="930"/>
      <c r="T24" s="971"/>
    </row>
    <row r="25" s="959" customFormat="1" ht="21" customHeight="1" spans="1:20">
      <c r="A25" s="970"/>
      <c r="B25" s="971"/>
      <c r="C25" s="971"/>
      <c r="D25" s="973"/>
      <c r="E25" s="973"/>
      <c r="F25" s="971"/>
      <c r="G25" s="974"/>
      <c r="H25" s="978"/>
      <c r="I25" s="978"/>
      <c r="J25" s="978"/>
      <c r="K25" s="978"/>
      <c r="L25" s="930"/>
      <c r="M25" s="978"/>
      <c r="N25" s="978"/>
      <c r="O25" s="978"/>
      <c r="P25" s="978"/>
      <c r="Q25" s="978"/>
      <c r="R25" s="930"/>
      <c r="S25" s="930"/>
      <c r="T25" s="971"/>
    </row>
    <row r="26" s="959" customFormat="1" ht="21" customHeight="1" spans="1:20">
      <c r="A26" s="970"/>
      <c r="B26" s="971"/>
      <c r="C26" s="971"/>
      <c r="D26" s="973"/>
      <c r="E26" s="973"/>
      <c r="F26" s="971"/>
      <c r="G26" s="974"/>
      <c r="H26" s="978"/>
      <c r="I26" s="978"/>
      <c r="J26" s="978"/>
      <c r="K26" s="978"/>
      <c r="L26" s="930"/>
      <c r="M26" s="978"/>
      <c r="N26" s="978"/>
      <c r="O26" s="978"/>
      <c r="P26" s="978"/>
      <c r="Q26" s="978"/>
      <c r="R26" s="930"/>
      <c r="S26" s="930"/>
      <c r="T26" s="971"/>
    </row>
    <row r="27" s="959" customFormat="1" ht="21" customHeight="1" spans="1:20">
      <c r="A27" s="970"/>
      <c r="B27" s="971"/>
      <c r="C27" s="971"/>
      <c r="D27" s="973"/>
      <c r="E27" s="973"/>
      <c r="F27" s="971"/>
      <c r="G27" s="974"/>
      <c r="H27" s="978"/>
      <c r="I27" s="978"/>
      <c r="J27" s="978"/>
      <c r="K27" s="978"/>
      <c r="L27" s="930"/>
      <c r="M27" s="978"/>
      <c r="N27" s="978"/>
      <c r="O27" s="978"/>
      <c r="P27" s="978"/>
      <c r="Q27" s="978"/>
      <c r="R27" s="930"/>
      <c r="S27" s="930"/>
      <c r="T27" s="971"/>
    </row>
    <row r="28" s="958" customFormat="1" ht="21" customHeight="1" spans="1:20">
      <c r="A28" s="977"/>
      <c r="B28" s="971"/>
      <c r="C28" s="971"/>
      <c r="D28" s="972"/>
      <c r="E28" s="973"/>
      <c r="F28" s="971"/>
      <c r="G28" s="974"/>
      <c r="H28" s="976"/>
      <c r="I28" s="976"/>
      <c r="J28" s="976"/>
      <c r="K28" s="976"/>
      <c r="L28" s="930">
        <f>(H28+I28+J28)/3</f>
        <v>0</v>
      </c>
      <c r="M28" s="976"/>
      <c r="N28" s="976"/>
      <c r="O28" s="976"/>
      <c r="P28" s="976"/>
      <c r="Q28" s="976"/>
      <c r="R28" s="930"/>
      <c r="S28" s="930"/>
      <c r="T28" s="975"/>
    </row>
    <row r="29" s="958" customFormat="1" ht="21" customHeight="1" spans="1:20">
      <c r="A29" s="970"/>
      <c r="B29" s="971"/>
      <c r="C29" s="971"/>
      <c r="D29" s="972"/>
      <c r="E29" s="973"/>
      <c r="F29" s="974"/>
      <c r="G29" s="974"/>
      <c r="H29" s="976"/>
      <c r="I29" s="976"/>
      <c r="J29" s="976"/>
      <c r="K29" s="976"/>
      <c r="L29" s="930">
        <f>(H29+I29+J29)/3</f>
        <v>0</v>
      </c>
      <c r="M29" s="976"/>
      <c r="N29" s="976"/>
      <c r="O29" s="976"/>
      <c r="P29" s="976"/>
      <c r="Q29" s="976"/>
      <c r="R29" s="930"/>
      <c r="S29" s="930"/>
      <c r="T29" s="975"/>
    </row>
    <row r="30" s="958" customFormat="1" ht="21" customHeight="1" spans="1:20">
      <c r="A30" s="970"/>
      <c r="B30" s="971"/>
      <c r="C30" s="971"/>
      <c r="D30" s="972"/>
      <c r="E30" s="973"/>
      <c r="F30" s="974"/>
      <c r="G30" s="974"/>
      <c r="H30" s="976"/>
      <c r="I30" s="976"/>
      <c r="J30" s="976"/>
      <c r="K30" s="976"/>
      <c r="L30" s="930">
        <f>(H30+I30+J30)/3</f>
        <v>0</v>
      </c>
      <c r="M30" s="976"/>
      <c r="N30" s="976"/>
      <c r="O30" s="976"/>
      <c r="P30" s="976"/>
      <c r="Q30" s="976"/>
      <c r="R30" s="930"/>
      <c r="S30" s="930"/>
      <c r="T30" s="975"/>
    </row>
    <row r="31" s="960" customFormat="1" ht="21" customHeight="1" spans="1:20">
      <c r="A31" s="977"/>
      <c r="B31" s="971"/>
      <c r="C31" s="971"/>
      <c r="D31" s="972"/>
      <c r="E31" s="973"/>
      <c r="F31" s="974"/>
      <c r="G31" s="974"/>
      <c r="H31" s="979"/>
      <c r="I31" s="992"/>
      <c r="J31" s="993"/>
      <c r="K31" s="993"/>
      <c r="L31" s="930">
        <f>(H31+I31+J31)/3</f>
        <v>0</v>
      </c>
      <c r="M31" s="993"/>
      <c r="N31" s="993"/>
      <c r="O31" s="993"/>
      <c r="P31" s="993"/>
      <c r="Q31" s="993"/>
      <c r="R31" s="930"/>
      <c r="S31" s="930"/>
      <c r="T31" s="996"/>
    </row>
    <row r="32" s="960" customFormat="1" ht="21" customHeight="1" spans="1:20">
      <c r="A32" s="970"/>
      <c r="B32" s="971"/>
      <c r="C32" s="971"/>
      <c r="D32" s="972"/>
      <c r="E32" s="973"/>
      <c r="F32" s="974"/>
      <c r="G32" s="974"/>
      <c r="H32" s="979"/>
      <c r="I32" s="992"/>
      <c r="J32" s="993"/>
      <c r="K32" s="993"/>
      <c r="L32" s="930">
        <f>(H32+I32+J32)/3</f>
        <v>0</v>
      </c>
      <c r="M32" s="993"/>
      <c r="N32" s="993"/>
      <c r="O32" s="993"/>
      <c r="P32" s="993"/>
      <c r="Q32" s="993"/>
      <c r="R32" s="930"/>
      <c r="S32" s="930"/>
      <c r="T32" s="996"/>
    </row>
    <row r="33" s="958" customFormat="1" ht="21" customHeight="1" spans="1:20">
      <c r="A33" s="977"/>
      <c r="B33" s="980" t="s">
        <v>273</v>
      </c>
      <c r="C33" s="980"/>
      <c r="D33" s="972"/>
      <c r="E33" s="972"/>
      <c r="F33" s="975"/>
      <c r="G33" s="314">
        <f>SUM(G10:G32)</f>
        <v>0</v>
      </c>
      <c r="H33" s="314"/>
      <c r="I33" s="314"/>
      <c r="J33" s="314"/>
      <c r="K33" s="314"/>
      <c r="L33" s="346"/>
      <c r="M33" s="314"/>
      <c r="N33" s="314"/>
      <c r="O33" s="314"/>
      <c r="P33" s="314"/>
      <c r="Q33" s="314"/>
      <c r="R33" s="346"/>
      <c r="S33" s="346"/>
      <c r="T33" s="975"/>
    </row>
    <row r="35" ht="15.75" spans="1:20">
      <c r="A35" s="981"/>
      <c r="B35" s="982"/>
      <c r="C35" s="983"/>
      <c r="D35" s="983"/>
      <c r="E35" s="983"/>
      <c r="F35" s="983"/>
      <c r="G35" s="981"/>
      <c r="H35" s="983"/>
      <c r="I35" s="983"/>
      <c r="J35" s="985"/>
      <c r="K35" s="983"/>
      <c r="L35" s="983"/>
      <c r="M35" s="983"/>
      <c r="N35" s="983"/>
      <c r="O35" s="983"/>
      <c r="P35" s="983"/>
      <c r="Q35" s="997"/>
      <c r="R35" s="997"/>
      <c r="S35" s="997"/>
      <c r="T35" s="997"/>
    </row>
    <row r="36" ht="15.75" spans="1:22">
      <c r="A36" s="981"/>
      <c r="B36" s="982"/>
      <c r="C36" s="984"/>
      <c r="D36" s="985"/>
      <c r="E36" s="985"/>
      <c r="F36" s="985"/>
      <c r="G36" s="985"/>
      <c r="H36" s="985"/>
      <c r="I36" s="985"/>
      <c r="J36" s="985"/>
      <c r="K36" s="985"/>
      <c r="L36" s="985"/>
      <c r="M36" s="985"/>
      <c r="N36" s="985"/>
      <c r="O36" s="985"/>
      <c r="P36" s="985"/>
      <c r="Q36" s="985"/>
      <c r="R36" s="985"/>
      <c r="S36" s="985"/>
      <c r="T36" s="985"/>
      <c r="U36" s="985"/>
      <c r="V36" s="985"/>
    </row>
    <row r="37" ht="15.75" spans="2:22">
      <c r="B37" s="983"/>
      <c r="C37" s="982"/>
      <c r="D37" s="983"/>
      <c r="E37" s="983"/>
      <c r="F37" s="983"/>
      <c r="G37" s="983"/>
      <c r="H37" s="983"/>
      <c r="I37" s="983"/>
      <c r="J37" s="983"/>
      <c r="K37" s="983"/>
      <c r="L37" s="983"/>
      <c r="M37" s="983"/>
      <c r="N37" s="983"/>
      <c r="O37" s="983"/>
      <c r="P37" s="983"/>
      <c r="Q37" s="983"/>
      <c r="R37" s="983"/>
      <c r="S37" s="983"/>
      <c r="T37" s="983"/>
      <c r="U37" s="983"/>
      <c r="V37" s="983"/>
    </row>
    <row r="38" ht="15.75" spans="2:6">
      <c r="B38" s="982"/>
      <c r="C38" s="982"/>
      <c r="D38" s="983"/>
      <c r="E38" s="983"/>
      <c r="F38" s="983"/>
    </row>
    <row r="39" ht="15.75" spans="2:6">
      <c r="B39" s="982"/>
      <c r="C39" s="982"/>
      <c r="D39" s="983"/>
      <c r="E39" s="983"/>
      <c r="F39" s="983"/>
    </row>
    <row r="40" ht="15.75" spans="2:6">
      <c r="B40" s="982"/>
      <c r="C40" s="982"/>
      <c r="D40" s="983"/>
      <c r="E40" s="983"/>
      <c r="F40" s="983"/>
    </row>
    <row r="41" ht="15.75" spans="2:6">
      <c r="B41" s="982"/>
      <c r="C41" s="983"/>
      <c r="D41" s="983"/>
      <c r="E41" s="983"/>
      <c r="F41" s="983"/>
    </row>
    <row r="42" ht="15.75" spans="2:6">
      <c r="B42" s="982"/>
      <c r="C42" s="982"/>
      <c r="D42" s="983"/>
      <c r="E42" s="983"/>
      <c r="F42" s="983"/>
    </row>
    <row r="43" ht="15.75" spans="2:6">
      <c r="B43" s="982"/>
      <c r="C43" s="982"/>
      <c r="D43" s="983"/>
      <c r="E43" s="983"/>
      <c r="F43" s="983"/>
    </row>
    <row r="44" ht="15.75" spans="2:6">
      <c r="B44" s="982"/>
      <c r="C44" s="982"/>
      <c r="D44" s="983"/>
      <c r="E44" s="983"/>
      <c r="F44" s="983"/>
    </row>
    <row r="45" ht="15.75" spans="2:6">
      <c r="B45" s="982"/>
      <c r="C45" s="983"/>
      <c r="D45" s="983"/>
      <c r="E45" s="983"/>
      <c r="F45" s="983"/>
    </row>
    <row r="46" ht="15.75" spans="2:6">
      <c r="B46" s="982"/>
      <c r="C46" s="982"/>
      <c r="D46" s="983"/>
      <c r="E46" s="983"/>
      <c r="F46" s="983"/>
    </row>
    <row r="47" ht="15.75" spans="2:6">
      <c r="B47" s="982"/>
      <c r="C47" s="982"/>
      <c r="D47" s="983"/>
      <c r="E47" s="983"/>
      <c r="F47" s="983"/>
    </row>
    <row r="48" ht="15.75" spans="2:6">
      <c r="B48" s="983"/>
      <c r="C48" s="982"/>
      <c r="D48" s="983"/>
      <c r="E48" s="983"/>
      <c r="F48" s="983"/>
    </row>
    <row r="49" ht="15.75" spans="2:6">
      <c r="B49" s="983"/>
      <c r="C49" s="982"/>
      <c r="D49" s="983"/>
      <c r="E49" s="983"/>
      <c r="F49" s="983"/>
    </row>
    <row r="50" ht="15.75" spans="2:6">
      <c r="B50" s="982"/>
      <c r="C50" s="982"/>
      <c r="D50" s="983"/>
      <c r="E50" s="983"/>
      <c r="F50" s="983"/>
    </row>
    <row r="51" ht="14.25" spans="2:6">
      <c r="B51" s="983"/>
      <c r="C51" s="983"/>
      <c r="D51" s="983"/>
      <c r="E51" s="983"/>
      <c r="F51" s="983"/>
    </row>
    <row r="52" ht="15.75" spans="2:6">
      <c r="B52" s="982"/>
      <c r="C52" s="983"/>
      <c r="D52" s="983"/>
      <c r="E52" s="983"/>
      <c r="F52" s="983"/>
    </row>
    <row r="53" ht="15.75" spans="2:6">
      <c r="B53" s="982"/>
      <c r="C53" s="982"/>
      <c r="D53" s="983"/>
      <c r="E53" s="983"/>
      <c r="F53" s="983"/>
    </row>
    <row r="54" ht="15.75" spans="2:6">
      <c r="B54" s="982"/>
      <c r="C54" s="982"/>
      <c r="D54" s="983"/>
      <c r="E54" s="983"/>
      <c r="F54" s="983"/>
    </row>
    <row r="55" ht="14.25" spans="2:6">
      <c r="B55" s="983"/>
      <c r="C55" s="983"/>
      <c r="D55" s="983"/>
      <c r="E55" s="983"/>
      <c r="F55" s="983"/>
    </row>
    <row r="56" ht="15.75" spans="2:6">
      <c r="B56" s="982"/>
      <c r="C56" s="982"/>
      <c r="D56" s="983"/>
      <c r="E56" s="983"/>
      <c r="F56" s="983"/>
    </row>
    <row r="57" ht="15.75" spans="2:6">
      <c r="B57" s="982"/>
      <c r="C57" s="982"/>
      <c r="D57" s="983"/>
      <c r="E57" s="983"/>
      <c r="F57" s="983"/>
    </row>
    <row r="58" ht="15.75" spans="2:6">
      <c r="B58" s="983"/>
      <c r="C58" s="982"/>
      <c r="D58" s="983"/>
      <c r="E58" s="983"/>
      <c r="F58" s="983"/>
    </row>
  </sheetData>
  <mergeCells count="16">
    <mergeCell ref="A1:T1"/>
    <mergeCell ref="H4:K4"/>
    <mergeCell ref="M4:P4"/>
    <mergeCell ref="Q35:T35"/>
    <mergeCell ref="A4:A5"/>
    <mergeCell ref="B4:B5"/>
    <mergeCell ref="C4:C5"/>
    <mergeCell ref="D4:D5"/>
    <mergeCell ref="E4:E5"/>
    <mergeCell ref="F4:F5"/>
    <mergeCell ref="G4:G5"/>
    <mergeCell ref="L4:L5"/>
    <mergeCell ref="Q4:Q5"/>
    <mergeCell ref="R4:R5"/>
    <mergeCell ref="S4:S5"/>
    <mergeCell ref="T4:T5"/>
  </mergeCells>
  <pageMargins left="0.75" right="0.47" top="0.67" bottom="0.47" header="1.1" footer="0.47"/>
  <pageSetup paperSize="9" scale="67" fitToHeight="0" orientation="landscape" horizontalDpi="300" verticalDpi="300"/>
  <headerFooter alignWithMargins="0">
    <oddHeader>&amp;R&amp;"宋体,加粗"&amp;10共&amp;"Times New Roman,加粗"&amp;N&amp;"宋体,加粗"页第&amp;P页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3"/>
  <sheetViews>
    <sheetView workbookViewId="0">
      <selection activeCell="E25" sqref="E25"/>
    </sheetView>
  </sheetViews>
  <sheetFormatPr defaultColWidth="9" defaultRowHeight="12.75"/>
  <cols>
    <col min="1" max="1" width="6.125" style="31" customWidth="1"/>
    <col min="2" max="2" width="12.375" style="31" customWidth="1"/>
    <col min="3" max="12" width="9.625" style="31" customWidth="1"/>
    <col min="13" max="17" width="10.875" style="31" customWidth="1"/>
    <col min="18" max="20" width="7.625" style="31" customWidth="1"/>
    <col min="21" max="23" width="8.875" style="31" customWidth="1"/>
    <col min="24" max="24" width="9.5" style="31" customWidth="1"/>
    <col min="25" max="25" width="12.375" style="31" customWidth="1"/>
    <col min="26" max="16384" width="9" style="31"/>
  </cols>
  <sheetData>
    <row r="1" ht="30" customHeight="1" spans="1:23">
      <c r="A1" s="325" t="s">
        <v>274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79" t="s">
        <v>275</v>
      </c>
      <c r="V1" s="79"/>
      <c r="W1" s="79"/>
    </row>
    <row r="2" ht="15" customHeight="1" spans="21:23">
      <c r="U2" s="79"/>
      <c r="V2" s="79"/>
      <c r="W2" s="79"/>
    </row>
    <row r="3" s="3" customFormat="1" ht="21" customHeight="1" spans="1:27">
      <c r="A3" s="3" t="e">
        <f>'包装物（库存物资）'!A3</f>
        <v>#REF!</v>
      </c>
      <c r="F3" s="274" t="e">
        <f>'产成品（库存商品、开发产品）明细表'!O3</f>
        <v>#REF!</v>
      </c>
      <c r="L3" s="341"/>
      <c r="N3" s="14"/>
      <c r="O3" s="134"/>
      <c r="P3" s="134"/>
      <c r="U3" s="15" t="s">
        <v>2</v>
      </c>
      <c r="V3" s="15"/>
      <c r="W3" s="15"/>
      <c r="X3" s="336" t="s">
        <v>115</v>
      </c>
      <c r="Y3" s="74"/>
      <c r="Z3" s="74"/>
      <c r="AA3" s="337"/>
    </row>
    <row r="4" s="4" customFormat="1" ht="21" customHeight="1" spans="1:27">
      <c r="A4" s="17" t="s">
        <v>3</v>
      </c>
      <c r="B4" s="17" t="s">
        <v>209</v>
      </c>
      <c r="C4" s="17" t="s">
        <v>199</v>
      </c>
      <c r="D4" s="213" t="s">
        <v>276</v>
      </c>
      <c r="E4" s="213" t="s">
        <v>217</v>
      </c>
      <c r="F4" s="17" t="s">
        <v>200</v>
      </c>
      <c r="G4" s="624" t="s">
        <v>201</v>
      </c>
      <c r="H4" s="213" t="s">
        <v>277</v>
      </c>
      <c r="I4" s="213" t="s">
        <v>278</v>
      </c>
      <c r="J4" s="213" t="s">
        <v>279</v>
      </c>
      <c r="K4" s="213" t="s">
        <v>280</v>
      </c>
      <c r="L4" s="213" t="s">
        <v>281</v>
      </c>
      <c r="M4" s="18" t="s">
        <v>202</v>
      </c>
      <c r="N4" s="18" t="s">
        <v>8</v>
      </c>
      <c r="O4" s="17" t="s">
        <v>203</v>
      </c>
      <c r="P4" s="17" t="s">
        <v>204</v>
      </c>
      <c r="Q4" s="17" t="s">
        <v>9</v>
      </c>
      <c r="R4" s="17" t="s">
        <v>10</v>
      </c>
      <c r="S4" s="17" t="s">
        <v>282</v>
      </c>
      <c r="T4" s="17" t="s">
        <v>283</v>
      </c>
      <c r="U4" s="17" t="s">
        <v>19</v>
      </c>
      <c r="V4" s="17" t="s">
        <v>218</v>
      </c>
      <c r="W4" s="17" t="s">
        <v>284</v>
      </c>
      <c r="X4" s="75" t="s">
        <v>214</v>
      </c>
      <c r="Y4" s="17" t="s">
        <v>124</v>
      </c>
      <c r="Z4" s="17" t="s">
        <v>125</v>
      </c>
      <c r="AA4" s="17" t="s">
        <v>126</v>
      </c>
    </row>
    <row r="5" s="5" customFormat="1" ht="21" customHeight="1" spans="1:23">
      <c r="A5" s="19">
        <f>ROW()-4</f>
        <v>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953"/>
      <c r="M5" s="953"/>
      <c r="N5" s="953"/>
      <c r="O5" s="953"/>
      <c r="P5" s="953"/>
      <c r="Q5" s="953"/>
      <c r="R5" s="930">
        <f>IF(N5=0,0,ROUND((Q5-N5)/N5*100,2))</f>
        <v>0</v>
      </c>
      <c r="S5" s="930"/>
      <c r="T5" s="930"/>
      <c r="U5" s="20"/>
      <c r="V5" s="20"/>
      <c r="W5" s="20"/>
    </row>
    <row r="6" s="5" customFormat="1" ht="21" customHeight="1" spans="1:23">
      <c r="A6" s="949"/>
      <c r="B6" s="47"/>
      <c r="C6" s="47"/>
      <c r="D6" s="47"/>
      <c r="E6" s="47"/>
      <c r="F6" s="47"/>
      <c r="G6" s="47"/>
      <c r="H6" s="47"/>
      <c r="I6" s="47"/>
      <c r="J6" s="47"/>
      <c r="K6" s="47"/>
      <c r="L6" s="953"/>
      <c r="M6" s="953"/>
      <c r="N6" s="953"/>
      <c r="O6" s="953"/>
      <c r="P6" s="953"/>
      <c r="Q6" s="953"/>
      <c r="R6" s="930"/>
      <c r="S6" s="930"/>
      <c r="T6" s="930"/>
      <c r="U6" s="20"/>
      <c r="V6" s="20"/>
      <c r="W6" s="20"/>
    </row>
    <row r="7" s="5" customFormat="1" ht="21" customHeight="1" spans="1:23">
      <c r="A7" s="949"/>
      <c r="B7" s="67"/>
      <c r="C7" s="67"/>
      <c r="D7" s="67"/>
      <c r="E7" s="67"/>
      <c r="F7" s="47"/>
      <c r="G7" s="47"/>
      <c r="H7" s="47"/>
      <c r="I7" s="47"/>
      <c r="J7" s="47"/>
      <c r="K7" s="47"/>
      <c r="L7" s="953"/>
      <c r="M7" s="953"/>
      <c r="N7" s="953"/>
      <c r="O7" s="953"/>
      <c r="P7" s="953"/>
      <c r="Q7" s="953"/>
      <c r="R7" s="930"/>
      <c r="S7" s="930"/>
      <c r="T7" s="930"/>
      <c r="U7" s="20"/>
      <c r="V7" s="20"/>
      <c r="W7" s="20"/>
    </row>
    <row r="8" s="5" customFormat="1" ht="21" customHeight="1" spans="1:23">
      <c r="A8" s="949"/>
      <c r="B8" s="47"/>
      <c r="C8" s="47"/>
      <c r="D8" s="47"/>
      <c r="E8" s="47"/>
      <c r="F8" s="47"/>
      <c r="G8" s="47"/>
      <c r="H8" s="47"/>
      <c r="I8" s="47"/>
      <c r="J8" s="47"/>
      <c r="K8" s="47"/>
      <c r="L8" s="953"/>
      <c r="M8" s="953"/>
      <c r="N8" s="953"/>
      <c r="O8" s="953"/>
      <c r="P8" s="953"/>
      <c r="Q8" s="953"/>
      <c r="R8" s="930"/>
      <c r="S8" s="930"/>
      <c r="T8" s="930"/>
      <c r="U8" s="20"/>
      <c r="V8" s="20"/>
      <c r="W8" s="20"/>
    </row>
    <row r="9" s="5" customFormat="1" ht="21" customHeight="1" spans="1:23">
      <c r="A9" s="949"/>
      <c r="B9" s="47"/>
      <c r="C9" s="47"/>
      <c r="D9" s="47"/>
      <c r="E9" s="47"/>
      <c r="F9" s="47"/>
      <c r="G9" s="47"/>
      <c r="H9" s="47"/>
      <c r="I9" s="47"/>
      <c r="J9" s="47"/>
      <c r="K9" s="47"/>
      <c r="L9" s="953"/>
      <c r="M9" s="953"/>
      <c r="N9" s="953"/>
      <c r="O9" s="953"/>
      <c r="P9" s="953"/>
      <c r="Q9" s="953"/>
      <c r="R9" s="930"/>
      <c r="S9" s="930"/>
      <c r="T9" s="930"/>
      <c r="U9" s="20"/>
      <c r="V9" s="20"/>
      <c r="W9" s="20"/>
    </row>
    <row r="10" s="5" customFormat="1" ht="21" customHeight="1" spans="1:23">
      <c r="A10" s="949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953"/>
      <c r="M10" s="953"/>
      <c r="N10" s="953"/>
      <c r="O10" s="953"/>
      <c r="P10" s="953"/>
      <c r="Q10" s="953"/>
      <c r="R10" s="930"/>
      <c r="S10" s="930"/>
      <c r="T10" s="930"/>
      <c r="U10" s="20"/>
      <c r="V10" s="20"/>
      <c r="W10" s="20"/>
    </row>
    <row r="11" s="5" customFormat="1" ht="21" customHeight="1" spans="1:23">
      <c r="A11" s="949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953"/>
      <c r="M11" s="953"/>
      <c r="N11" s="953"/>
      <c r="O11" s="953"/>
      <c r="P11" s="953"/>
      <c r="Q11" s="953"/>
      <c r="R11" s="930"/>
      <c r="S11" s="930"/>
      <c r="T11" s="930"/>
      <c r="U11" s="20"/>
      <c r="V11" s="20"/>
      <c r="W11" s="20"/>
    </row>
    <row r="12" s="5" customFormat="1" ht="21" customHeight="1" spans="1:23">
      <c r="A12" s="9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953"/>
      <c r="M12" s="953"/>
      <c r="N12" s="953"/>
      <c r="O12" s="953"/>
      <c r="P12" s="953"/>
      <c r="Q12" s="953"/>
      <c r="R12" s="930"/>
      <c r="S12" s="930"/>
      <c r="T12" s="930"/>
      <c r="U12" s="20"/>
      <c r="V12" s="20"/>
      <c r="W12" s="20"/>
    </row>
    <row r="13" s="5" customFormat="1" ht="21" customHeight="1" spans="1:23">
      <c r="A13" s="949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953"/>
      <c r="M13" s="953"/>
      <c r="N13" s="953"/>
      <c r="O13" s="953"/>
      <c r="P13" s="953"/>
      <c r="Q13" s="953"/>
      <c r="R13" s="930"/>
      <c r="S13" s="930"/>
      <c r="T13" s="930"/>
      <c r="U13" s="20"/>
      <c r="V13" s="20"/>
      <c r="W13" s="20"/>
    </row>
    <row r="14" s="5" customFormat="1" ht="21" customHeight="1" spans="1:23">
      <c r="A14" s="949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953"/>
      <c r="M14" s="953"/>
      <c r="N14" s="953"/>
      <c r="O14" s="953"/>
      <c r="P14" s="953"/>
      <c r="Q14" s="953"/>
      <c r="R14" s="930"/>
      <c r="S14" s="930"/>
      <c r="T14" s="930"/>
      <c r="U14" s="20"/>
      <c r="V14" s="20"/>
      <c r="W14" s="20"/>
    </row>
    <row r="15" s="5" customFormat="1" ht="21" customHeight="1" spans="1:23">
      <c r="A15" s="949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953"/>
      <c r="M15" s="953"/>
      <c r="N15" s="953"/>
      <c r="O15" s="298"/>
      <c r="P15" s="298"/>
      <c r="Q15" s="953"/>
      <c r="R15" s="930"/>
      <c r="S15" s="930"/>
      <c r="T15" s="930"/>
      <c r="U15" s="20"/>
      <c r="V15" s="20"/>
      <c r="W15" s="20"/>
    </row>
    <row r="16" s="5" customFormat="1" ht="21" customHeight="1" spans="1:23">
      <c r="A16" s="949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953"/>
      <c r="M16" s="953"/>
      <c r="N16" s="953"/>
      <c r="O16" s="298"/>
      <c r="P16" s="298"/>
      <c r="Q16" s="953"/>
      <c r="R16" s="930"/>
      <c r="S16" s="930"/>
      <c r="T16" s="930"/>
      <c r="U16" s="20"/>
      <c r="V16" s="20"/>
      <c r="W16" s="20"/>
    </row>
    <row r="17" ht="21" customHeight="1" spans="1:23">
      <c r="A17" s="949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953"/>
      <c r="M17" s="953"/>
      <c r="N17" s="953"/>
      <c r="O17" s="953"/>
      <c r="P17" s="953"/>
      <c r="Q17" s="953"/>
      <c r="R17" s="930"/>
      <c r="S17" s="930"/>
      <c r="T17" s="930"/>
      <c r="U17" s="47"/>
      <c r="V17" s="47"/>
      <c r="W17" s="47"/>
    </row>
    <row r="18" ht="21" customHeight="1" spans="1:23">
      <c r="A18" s="949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953"/>
      <c r="M18" s="953"/>
      <c r="N18" s="953"/>
      <c r="O18" s="953"/>
      <c r="P18" s="953"/>
      <c r="Q18" s="953"/>
      <c r="R18" s="930"/>
      <c r="S18" s="930"/>
      <c r="T18" s="930"/>
      <c r="U18" s="47"/>
      <c r="V18" s="47"/>
      <c r="W18" s="47"/>
    </row>
    <row r="19" ht="21" customHeight="1" spans="1:23">
      <c r="A19" s="950"/>
      <c r="B19" s="951" t="s">
        <v>285</v>
      </c>
      <c r="C19" s="951"/>
      <c r="D19" s="951"/>
      <c r="E19" s="951"/>
      <c r="F19" s="952"/>
      <c r="G19" s="952"/>
      <c r="H19" s="952"/>
      <c r="I19" s="952"/>
      <c r="J19" s="952"/>
      <c r="K19" s="952"/>
      <c r="L19" s="954"/>
      <c r="M19" s="954"/>
      <c r="N19" s="346">
        <f>SUM(N5:N18)</f>
        <v>0</v>
      </c>
      <c r="O19" s="346"/>
      <c r="P19" s="346"/>
      <c r="Q19" s="346">
        <f>SUM(Q5:Q18)</f>
        <v>0</v>
      </c>
      <c r="R19" s="346">
        <f>IF(N19=0,0,ROUND((Q19-N19)/N19*100,2))</f>
        <v>0</v>
      </c>
      <c r="S19" s="346"/>
      <c r="T19" s="346"/>
      <c r="U19" s="47"/>
      <c r="V19" s="47"/>
      <c r="W19" s="47"/>
    </row>
    <row r="20" ht="21" customHeight="1" spans="1:23">
      <c r="A20" s="47"/>
      <c r="B20" s="17" t="s">
        <v>193</v>
      </c>
      <c r="C20" s="17"/>
      <c r="D20" s="17"/>
      <c r="E20" s="17"/>
      <c r="F20" s="47"/>
      <c r="G20" s="47"/>
      <c r="H20" s="47"/>
      <c r="I20" s="47"/>
      <c r="J20" s="47"/>
      <c r="K20" s="47"/>
      <c r="L20" s="953"/>
      <c r="M20" s="953"/>
      <c r="N20" s="953"/>
      <c r="O20" s="953"/>
      <c r="P20" s="953"/>
      <c r="Q20" s="953"/>
      <c r="R20" s="346">
        <f>IF(N20=0,0,ROUND((Q20-N20)/N20*100,2))</f>
        <v>0</v>
      </c>
      <c r="S20" s="346"/>
      <c r="T20" s="346"/>
      <c r="U20" s="47"/>
      <c r="V20" s="47"/>
      <c r="W20" s="47"/>
    </row>
    <row r="21" ht="21" customHeight="1" spans="1:23">
      <c r="A21" s="47"/>
      <c r="B21" s="17" t="s">
        <v>286</v>
      </c>
      <c r="C21" s="17"/>
      <c r="D21" s="17"/>
      <c r="E21" s="17"/>
      <c r="F21" s="47"/>
      <c r="G21" s="47"/>
      <c r="H21" s="47"/>
      <c r="I21" s="47"/>
      <c r="J21" s="47"/>
      <c r="K21" s="47"/>
      <c r="L21" s="953"/>
      <c r="M21" s="953"/>
      <c r="N21" s="346">
        <f>N19-N20</f>
        <v>0</v>
      </c>
      <c r="O21" s="346"/>
      <c r="P21" s="346"/>
      <c r="Q21" s="346">
        <f>Q19-Q20</f>
        <v>0</v>
      </c>
      <c r="R21" s="346">
        <f>IF(N21=0,0,ROUND((Q21-N21)/N21*100,2))</f>
        <v>0</v>
      </c>
      <c r="S21" s="346"/>
      <c r="T21" s="346"/>
      <c r="U21" s="47"/>
      <c r="V21" s="47"/>
      <c r="W21" s="47"/>
    </row>
    <row r="22" spans="1:21">
      <c r="A22" s="29" t="e">
        <f>#REF!&amp;#REF!</f>
        <v>#REF!</v>
      </c>
      <c r="H22" s="29" t="e">
        <f>#REF!&amp;#REF!</f>
        <v>#REF!</v>
      </c>
      <c r="R22" s="768" t="str">
        <f>现金!G21</f>
        <v>北京卓信大华资产评估有限公司</v>
      </c>
      <c r="S22" s="768"/>
      <c r="T22" s="768"/>
      <c r="U22" s="768"/>
    </row>
    <row r="23" spans="1:1">
      <c r="A23" s="29" t="e">
        <f>#REF!&amp;#REF!</f>
        <v>#REF!</v>
      </c>
    </row>
  </sheetData>
  <mergeCells count="3">
    <mergeCell ref="A1:T1"/>
    <mergeCell ref="X3:AA3"/>
    <mergeCell ref="R22:U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workbookViewId="0">
      <selection activeCell="E25" sqref="E25"/>
    </sheetView>
  </sheetViews>
  <sheetFormatPr defaultColWidth="9" defaultRowHeight="15.75"/>
  <cols>
    <col min="1" max="1" width="5.5" style="2" customWidth="1"/>
    <col min="2" max="3" width="16.375" style="2" customWidth="1"/>
    <col min="4" max="4" width="18.375" style="2" customWidth="1"/>
    <col min="5" max="5" width="11.125" style="2" customWidth="1"/>
    <col min="6" max="6" width="5.125" style="2" customWidth="1"/>
    <col min="7" max="7" width="8.5" style="2" customWidth="1"/>
    <col min="8" max="8" width="9.375" style="2" customWidth="1"/>
    <col min="9" max="9" width="10.625" style="2" customWidth="1"/>
    <col min="10" max="10" width="7.875" style="2" customWidth="1"/>
    <col min="11" max="11" width="9.875" style="2" customWidth="1"/>
    <col min="12" max="12" width="12.625" style="2" customWidth="1"/>
    <col min="13" max="13" width="6.625" style="2" customWidth="1"/>
    <col min="14" max="14" width="11" style="2" customWidth="1"/>
    <col min="15" max="15" width="8.5" style="2" customWidth="1"/>
    <col min="16" max="16" width="12" style="2" customWidth="1"/>
    <col min="17" max="17" width="12.375" style="2" customWidth="1"/>
    <col min="18" max="16384" width="9" style="2"/>
  </cols>
  <sheetData>
    <row r="1" ht="31.5" customHeight="1" spans="1:15">
      <c r="A1" s="137" t="s">
        <v>287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79" t="s">
        <v>288</v>
      </c>
      <c r="O1" s="79"/>
    </row>
    <row r="2" ht="15" customHeight="1" spans="14:15">
      <c r="N2" s="79"/>
      <c r="O2" s="79"/>
    </row>
    <row r="3" s="3" customFormat="1" ht="21" customHeight="1" spans="1:17">
      <c r="A3" s="3" t="e">
        <f>在用周转材料!A3</f>
        <v>#REF!</v>
      </c>
      <c r="F3" s="349"/>
      <c r="G3" s="14" t="e">
        <f>#REF!</f>
        <v>#REF!</v>
      </c>
      <c r="J3" s="134"/>
      <c r="K3" s="134"/>
      <c r="N3" s="15" t="s">
        <v>2</v>
      </c>
      <c r="O3" s="15"/>
      <c r="P3" s="134"/>
      <c r="Q3" s="134"/>
    </row>
    <row r="4" s="4" customFormat="1" ht="21" customHeight="1" spans="1:16">
      <c r="A4" s="17" t="s">
        <v>3</v>
      </c>
      <c r="B4" s="17" t="s">
        <v>209</v>
      </c>
      <c r="C4" s="17" t="s">
        <v>199</v>
      </c>
      <c r="D4" s="17" t="s">
        <v>289</v>
      </c>
      <c r="E4" s="17" t="s">
        <v>217</v>
      </c>
      <c r="F4" s="17" t="s">
        <v>200</v>
      </c>
      <c r="G4" s="18" t="s">
        <v>201</v>
      </c>
      <c r="H4" s="18" t="s">
        <v>202</v>
      </c>
      <c r="I4" s="18" t="s">
        <v>8</v>
      </c>
      <c r="J4" s="17" t="s">
        <v>203</v>
      </c>
      <c r="K4" s="17" t="s">
        <v>204</v>
      </c>
      <c r="L4" s="17" t="s">
        <v>9</v>
      </c>
      <c r="M4" s="17" t="s">
        <v>10</v>
      </c>
      <c r="N4" s="17" t="s">
        <v>19</v>
      </c>
      <c r="O4" s="17" t="s">
        <v>218</v>
      </c>
      <c r="P4" s="17" t="s">
        <v>213</v>
      </c>
    </row>
    <row r="5" s="5" customFormat="1" ht="21" customHeight="1" spans="1:16">
      <c r="A5" s="19">
        <f>ROW()-4</f>
        <v>1</v>
      </c>
      <c r="B5" s="20"/>
      <c r="C5" s="20"/>
      <c r="D5" s="20"/>
      <c r="E5" s="20"/>
      <c r="F5" s="25"/>
      <c r="G5" s="20"/>
      <c r="H5" s="22"/>
      <c r="I5" s="22"/>
      <c r="J5" s="20"/>
      <c r="K5" s="22"/>
      <c r="L5" s="22"/>
      <c r="M5" s="334">
        <f>IF(I5=0,0,ROUND((L5-I5)/I5*100,2))</f>
        <v>0</v>
      </c>
      <c r="N5" s="20"/>
      <c r="O5" s="20"/>
      <c r="P5" s="20"/>
    </row>
    <row r="6" s="5" customFormat="1" ht="21" customHeight="1" spans="1:16">
      <c r="A6" s="25"/>
      <c r="B6" s="20"/>
      <c r="C6" s="20"/>
      <c r="D6" s="20"/>
      <c r="E6" s="20"/>
      <c r="F6" s="25"/>
      <c r="G6" s="20"/>
      <c r="H6" s="22"/>
      <c r="I6" s="22"/>
      <c r="J6" s="20"/>
      <c r="K6" s="22"/>
      <c r="L6" s="22"/>
      <c r="M6" s="334"/>
      <c r="N6" s="20"/>
      <c r="O6" s="20"/>
      <c r="P6" s="20"/>
    </row>
    <row r="7" s="5" customFormat="1" ht="21" customHeight="1" spans="1:16">
      <c r="A7" s="25"/>
      <c r="B7" s="20"/>
      <c r="C7" s="20"/>
      <c r="D7" s="20"/>
      <c r="E7" s="20"/>
      <c r="F7" s="25"/>
      <c r="G7" s="20"/>
      <c r="H7" s="22"/>
      <c r="I7" s="22"/>
      <c r="J7" s="20"/>
      <c r="K7" s="22"/>
      <c r="L7" s="22"/>
      <c r="M7" s="334"/>
      <c r="N7" s="20"/>
      <c r="O7" s="20"/>
      <c r="P7" s="20"/>
    </row>
    <row r="8" s="5" customFormat="1" ht="21" customHeight="1" spans="1:16">
      <c r="A8" s="25"/>
      <c r="B8" s="20"/>
      <c r="C8" s="20"/>
      <c r="D8" s="20"/>
      <c r="E8" s="20"/>
      <c r="F8" s="25"/>
      <c r="G8" s="20"/>
      <c r="H8" s="22"/>
      <c r="I8" s="22"/>
      <c r="J8" s="20"/>
      <c r="K8" s="22"/>
      <c r="L8" s="22"/>
      <c r="M8" s="334"/>
      <c r="N8" s="20"/>
      <c r="O8" s="20"/>
      <c r="P8" s="20"/>
    </row>
    <row r="9" s="5" customFormat="1" ht="21" customHeight="1" spans="1:16">
      <c r="A9" s="25"/>
      <c r="B9" s="20"/>
      <c r="C9" s="20"/>
      <c r="D9" s="20"/>
      <c r="E9" s="20"/>
      <c r="F9" s="25"/>
      <c r="G9" s="20"/>
      <c r="H9" s="22"/>
      <c r="I9" s="22"/>
      <c r="J9" s="20"/>
      <c r="K9" s="22"/>
      <c r="L9" s="22"/>
      <c r="M9" s="334"/>
      <c r="N9" s="20"/>
      <c r="O9" s="20"/>
      <c r="P9" s="20"/>
    </row>
    <row r="10" s="5" customFormat="1" ht="21" customHeight="1" spans="1:16">
      <c r="A10" s="25"/>
      <c r="B10" s="20"/>
      <c r="C10" s="20"/>
      <c r="D10" s="20"/>
      <c r="E10" s="20"/>
      <c r="F10" s="25"/>
      <c r="G10" s="20"/>
      <c r="H10" s="22"/>
      <c r="I10" s="22"/>
      <c r="J10" s="20"/>
      <c r="K10" s="22"/>
      <c r="L10" s="22"/>
      <c r="M10" s="334"/>
      <c r="N10" s="20"/>
      <c r="O10" s="20"/>
      <c r="P10" s="20"/>
    </row>
    <row r="11" s="5" customFormat="1" ht="21" customHeight="1" spans="1:16">
      <c r="A11" s="25"/>
      <c r="B11" s="20"/>
      <c r="C11" s="20"/>
      <c r="D11" s="20"/>
      <c r="E11" s="20"/>
      <c r="F11" s="25"/>
      <c r="G11" s="20"/>
      <c r="H11" s="22"/>
      <c r="I11" s="22"/>
      <c r="J11" s="20"/>
      <c r="K11" s="22"/>
      <c r="L11" s="22"/>
      <c r="M11" s="334"/>
      <c r="N11" s="20"/>
      <c r="O11" s="20"/>
      <c r="P11" s="20"/>
    </row>
    <row r="12" s="5" customFormat="1" ht="21" customHeight="1" spans="1:16">
      <c r="A12" s="25"/>
      <c r="B12" s="20"/>
      <c r="C12" s="20"/>
      <c r="D12" s="20"/>
      <c r="E12" s="20"/>
      <c r="F12" s="25"/>
      <c r="G12" s="20"/>
      <c r="H12" s="22"/>
      <c r="I12" s="22"/>
      <c r="J12" s="20"/>
      <c r="K12" s="22"/>
      <c r="L12" s="22"/>
      <c r="M12" s="334"/>
      <c r="N12" s="20"/>
      <c r="O12" s="20"/>
      <c r="P12" s="20"/>
    </row>
    <row r="13" s="5" customFormat="1" ht="21" customHeight="1" spans="1:16">
      <c r="A13" s="25"/>
      <c r="B13" s="20"/>
      <c r="C13" s="20"/>
      <c r="D13" s="20"/>
      <c r="E13" s="20"/>
      <c r="F13" s="25"/>
      <c r="G13" s="20"/>
      <c r="H13" s="22"/>
      <c r="I13" s="22"/>
      <c r="J13" s="20"/>
      <c r="K13" s="22"/>
      <c r="L13" s="22"/>
      <c r="M13" s="334"/>
      <c r="N13" s="20"/>
      <c r="O13" s="20"/>
      <c r="P13" s="20"/>
    </row>
    <row r="14" s="5" customFormat="1" ht="21" customHeight="1" spans="1:16">
      <c r="A14" s="25"/>
      <c r="B14" s="20"/>
      <c r="C14" s="20"/>
      <c r="D14" s="20"/>
      <c r="E14" s="20"/>
      <c r="F14" s="25"/>
      <c r="G14" s="20"/>
      <c r="H14" s="22"/>
      <c r="I14" s="22"/>
      <c r="J14" s="20"/>
      <c r="K14" s="22"/>
      <c r="L14" s="22"/>
      <c r="M14" s="334"/>
      <c r="N14" s="20"/>
      <c r="O14" s="20"/>
      <c r="P14" s="20"/>
    </row>
    <row r="15" s="5" customFormat="1" ht="21" customHeight="1" spans="1:16">
      <c r="A15" s="25"/>
      <c r="B15" s="20"/>
      <c r="C15" s="20"/>
      <c r="D15" s="20"/>
      <c r="E15" s="20"/>
      <c r="F15" s="25"/>
      <c r="G15" s="20"/>
      <c r="H15" s="22"/>
      <c r="I15" s="22"/>
      <c r="J15" s="20"/>
      <c r="K15" s="22"/>
      <c r="L15" s="22"/>
      <c r="M15" s="334"/>
      <c r="N15" s="20"/>
      <c r="O15" s="20"/>
      <c r="P15" s="20"/>
    </row>
    <row r="16" s="5" customFormat="1" ht="21" customHeight="1" spans="1:16">
      <c r="A16" s="25"/>
      <c r="B16" s="20"/>
      <c r="C16" s="20"/>
      <c r="D16" s="20"/>
      <c r="E16" s="20"/>
      <c r="F16" s="25"/>
      <c r="G16" s="20"/>
      <c r="H16" s="22"/>
      <c r="I16" s="22"/>
      <c r="J16" s="20"/>
      <c r="K16" s="22"/>
      <c r="L16" s="22"/>
      <c r="M16" s="334"/>
      <c r="N16" s="20"/>
      <c r="O16" s="20"/>
      <c r="P16" s="20"/>
    </row>
    <row r="17" s="5" customFormat="1" ht="21" customHeight="1" spans="1:16">
      <c r="A17" s="25"/>
      <c r="B17" s="20"/>
      <c r="C17" s="20"/>
      <c r="D17" s="20"/>
      <c r="E17" s="20"/>
      <c r="F17" s="25"/>
      <c r="G17" s="20"/>
      <c r="H17" s="22"/>
      <c r="I17" s="22"/>
      <c r="J17" s="20"/>
      <c r="K17" s="22"/>
      <c r="L17" s="22"/>
      <c r="M17" s="334"/>
      <c r="N17" s="20"/>
      <c r="O17" s="20"/>
      <c r="P17" s="20"/>
    </row>
    <row r="18" s="5" customFormat="1" ht="21" customHeight="1" spans="1:16">
      <c r="A18" s="25"/>
      <c r="B18" s="20"/>
      <c r="C18" s="20"/>
      <c r="D18" s="20"/>
      <c r="E18" s="20"/>
      <c r="F18" s="25"/>
      <c r="G18" s="20"/>
      <c r="H18" s="22"/>
      <c r="I18" s="22"/>
      <c r="J18" s="20"/>
      <c r="K18" s="22"/>
      <c r="L18" s="22"/>
      <c r="M18" s="334"/>
      <c r="N18" s="20"/>
      <c r="O18" s="20"/>
      <c r="P18" s="20"/>
    </row>
    <row r="19" s="6" customFormat="1" ht="21" customHeight="1" spans="1:16">
      <c r="A19" s="17"/>
      <c r="B19" s="18" t="s">
        <v>290</v>
      </c>
      <c r="C19" s="17"/>
      <c r="D19" s="17"/>
      <c r="E19" s="17"/>
      <c r="F19" s="17"/>
      <c r="G19" s="27"/>
      <c r="H19" s="77"/>
      <c r="I19" s="28">
        <f>SUM(I5:I18)</f>
        <v>0</v>
      </c>
      <c r="J19" s="28"/>
      <c r="K19" s="28"/>
      <c r="L19" s="28">
        <f>SUM(L5:L18)</f>
        <v>0</v>
      </c>
      <c r="M19" s="80">
        <f>IF(I19=0,0,ROUND((L19-I19)/I19*100,2))</f>
        <v>0</v>
      </c>
      <c r="N19" s="27"/>
      <c r="O19" s="27"/>
      <c r="P19" s="27"/>
    </row>
    <row r="20" ht="21" customHeight="1" spans="1:16">
      <c r="A20" s="935"/>
      <c r="B20" s="17" t="s">
        <v>193</v>
      </c>
      <c r="C20" s="17"/>
      <c r="D20" s="935"/>
      <c r="E20" s="935"/>
      <c r="F20" s="935"/>
      <c r="G20" s="935"/>
      <c r="H20" s="935"/>
      <c r="I20" s="935"/>
      <c r="J20" s="935"/>
      <c r="K20" s="935"/>
      <c r="L20" s="935"/>
      <c r="M20" s="80"/>
      <c r="N20" s="935"/>
      <c r="O20" s="935"/>
      <c r="P20" s="935"/>
    </row>
    <row r="21" ht="21" customHeight="1" spans="1:16">
      <c r="A21" s="935"/>
      <c r="B21" s="18" t="s">
        <v>291</v>
      </c>
      <c r="C21" s="17"/>
      <c r="D21" s="935"/>
      <c r="E21" s="935"/>
      <c r="F21" s="935"/>
      <c r="G21" s="935"/>
      <c r="H21" s="935"/>
      <c r="I21" s="28">
        <f>I19-I20</f>
        <v>0</v>
      </c>
      <c r="J21" s="28"/>
      <c r="K21" s="28"/>
      <c r="L21" s="28">
        <f>L19-L20</f>
        <v>0</v>
      </c>
      <c r="M21" s="80">
        <f>IF(I21=0,0,ROUND((L21-I21)/I21*100,2))</f>
        <v>0</v>
      </c>
      <c r="N21" s="935"/>
      <c r="O21" s="935"/>
      <c r="P21" s="935"/>
    </row>
    <row r="22" s="31" customFormat="1" ht="12.75" spans="1:14">
      <c r="A22" s="207" t="e">
        <f>#REF!&amp;#REF!</f>
        <v>#REF!</v>
      </c>
      <c r="G22" s="207" t="e">
        <f>#REF!&amp;#REF!</f>
        <v>#REF!</v>
      </c>
      <c r="L22" s="79" t="str">
        <f>现金!G21</f>
        <v>北京卓信大华资产评估有限公司</v>
      </c>
      <c r="M22" s="79"/>
      <c r="N22" s="79"/>
    </row>
    <row r="23" s="31" customFormat="1" ht="12.75" spans="1:1">
      <c r="A23" s="207" t="e">
        <f>#REF!&amp;#REF!</f>
        <v>#REF!</v>
      </c>
    </row>
    <row r="24" s="31" customFormat="1" ht="12.75"/>
  </sheetData>
  <mergeCells count="2">
    <mergeCell ref="A1:M1"/>
    <mergeCell ref="L22:N22"/>
  </mergeCells>
  <pageMargins left="0.748031496062992" right="0.354330708661417" top="0.708661417322835" bottom="0.94488188976378" header="1.14173228346457" footer="0.433070866141732"/>
  <pageSetup paperSize="9" scale="85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E25" sqref="E25"/>
    </sheetView>
  </sheetViews>
  <sheetFormatPr defaultColWidth="9" defaultRowHeight="15.75"/>
  <cols>
    <col min="1" max="1" width="5.875" style="2" customWidth="1"/>
    <col min="2" max="2" width="15.375" style="2" customWidth="1"/>
    <col min="3" max="3" width="7.875" style="2" customWidth="1"/>
    <col min="4" max="4" width="12.125" style="2" customWidth="1"/>
    <col min="5" max="5" width="10.125" style="2" customWidth="1"/>
    <col min="6" max="6" width="8.625" style="2" customWidth="1"/>
    <col min="7" max="7" width="8.125" style="2" customWidth="1"/>
    <col min="8" max="9" width="7.625" style="2" customWidth="1"/>
    <col min="10" max="10" width="9.125" style="2" customWidth="1"/>
    <col min="11" max="11" width="8.625" style="2" customWidth="1"/>
    <col min="12" max="13" width="8.5" style="2" customWidth="1"/>
    <col min="14" max="14" width="7.625" style="2" customWidth="1"/>
    <col min="15" max="15" width="6.125" style="2" customWidth="1"/>
    <col min="16" max="16" width="9.625" style="2" customWidth="1"/>
    <col min="17" max="17" width="12" style="2" customWidth="1"/>
    <col min="18" max="18" width="9.5" style="31" customWidth="1"/>
    <col min="19" max="19" width="12.375" style="31" customWidth="1"/>
    <col min="20" max="21" width="9" style="31"/>
    <col min="22" max="16384" width="9" style="2"/>
  </cols>
  <sheetData>
    <row r="1" ht="30" customHeight="1" spans="1:16">
      <c r="A1" s="137" t="s">
        <v>292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79" t="s">
        <v>293</v>
      </c>
      <c r="P1" s="79"/>
    </row>
    <row r="2" ht="15" customHeight="1" spans="15:16">
      <c r="O2" s="79"/>
      <c r="P2" s="79"/>
    </row>
    <row r="3" s="3" customFormat="1" ht="21" customHeight="1" spans="1:21">
      <c r="A3" s="3" t="e">
        <f>在用周转材料!A3</f>
        <v>#REF!</v>
      </c>
      <c r="G3" s="274" t="e">
        <f>#REF!</f>
        <v>#REF!</v>
      </c>
      <c r="J3" s="326"/>
      <c r="K3" s="134"/>
      <c r="L3" s="134"/>
      <c r="O3" s="15" t="s">
        <v>2</v>
      </c>
      <c r="P3" s="15"/>
      <c r="Q3" s="134"/>
      <c r="R3" s="336" t="s">
        <v>115</v>
      </c>
      <c r="S3" s="74"/>
      <c r="T3" s="74"/>
      <c r="U3" s="337"/>
    </row>
    <row r="4" s="4" customFormat="1" ht="21" customHeight="1" spans="1:21">
      <c r="A4" s="17" t="s">
        <v>3</v>
      </c>
      <c r="B4" s="17" t="s">
        <v>294</v>
      </c>
      <c r="C4" s="17" t="s">
        <v>199</v>
      </c>
      <c r="D4" s="17" t="s">
        <v>295</v>
      </c>
      <c r="E4" s="17" t="s">
        <v>217</v>
      </c>
      <c r="F4" s="17" t="s">
        <v>296</v>
      </c>
      <c r="G4" s="17" t="s">
        <v>200</v>
      </c>
      <c r="H4" s="18" t="s">
        <v>201</v>
      </c>
      <c r="I4" s="18" t="s">
        <v>202</v>
      </c>
      <c r="J4" s="18" t="s">
        <v>8</v>
      </c>
      <c r="K4" s="17" t="s">
        <v>203</v>
      </c>
      <c r="L4" s="17" t="s">
        <v>204</v>
      </c>
      <c r="M4" s="17" t="s">
        <v>9</v>
      </c>
      <c r="N4" s="17" t="s">
        <v>10</v>
      </c>
      <c r="O4" s="17" t="s">
        <v>19</v>
      </c>
      <c r="P4" s="17" t="s">
        <v>297</v>
      </c>
      <c r="Q4" s="17" t="s">
        <v>213</v>
      </c>
      <c r="R4" s="75" t="s">
        <v>214</v>
      </c>
      <c r="S4" s="17" t="s">
        <v>124</v>
      </c>
      <c r="T4" s="17" t="s">
        <v>125</v>
      </c>
      <c r="U4" s="17" t="s">
        <v>126</v>
      </c>
    </row>
    <row r="5" s="5" customFormat="1" ht="21" customHeight="1" spans="1:17">
      <c r="A5" s="19">
        <f>ROW()-4</f>
        <v>1</v>
      </c>
      <c r="B5" s="20"/>
      <c r="C5" s="20"/>
      <c r="D5" s="20"/>
      <c r="E5" s="20"/>
      <c r="F5" s="20"/>
      <c r="G5" s="20"/>
      <c r="H5" s="20"/>
      <c r="I5" s="22"/>
      <c r="J5" s="22"/>
      <c r="K5" s="20"/>
      <c r="L5" s="22"/>
      <c r="M5" s="22"/>
      <c r="N5" s="334">
        <f>IF(J5=0,0,ROUND((M5-J5)/J5*100,2))</f>
        <v>0</v>
      </c>
      <c r="O5" s="20"/>
      <c r="P5" s="20"/>
      <c r="Q5" s="20"/>
    </row>
    <row r="6" s="5" customFormat="1" ht="21" customHeight="1" spans="1:17">
      <c r="A6" s="25"/>
      <c r="B6" s="20"/>
      <c r="C6" s="20"/>
      <c r="D6" s="20"/>
      <c r="E6" s="20"/>
      <c r="F6" s="20"/>
      <c r="G6" s="20"/>
      <c r="H6" s="20"/>
      <c r="I6" s="22"/>
      <c r="J6" s="22"/>
      <c r="K6" s="20"/>
      <c r="L6" s="22"/>
      <c r="M6" s="22"/>
      <c r="N6" s="334"/>
      <c r="O6" s="20"/>
      <c r="P6" s="20"/>
      <c r="Q6" s="20"/>
    </row>
    <row r="7" s="5" customFormat="1" ht="21" customHeight="1" spans="1:17">
      <c r="A7" s="25"/>
      <c r="B7" s="20"/>
      <c r="C7" s="20"/>
      <c r="D7" s="20"/>
      <c r="E7" s="20"/>
      <c r="F7" s="20"/>
      <c r="G7" s="20"/>
      <c r="H7" s="20"/>
      <c r="I7" s="22"/>
      <c r="J7" s="22"/>
      <c r="K7" s="20"/>
      <c r="L7" s="22"/>
      <c r="M7" s="22"/>
      <c r="N7" s="334"/>
      <c r="O7" s="20"/>
      <c r="P7" s="20"/>
      <c r="Q7" s="20"/>
    </row>
    <row r="8" s="5" customFormat="1" ht="21" customHeight="1" spans="1:17">
      <c r="A8" s="25"/>
      <c r="B8" s="20"/>
      <c r="C8" s="20"/>
      <c r="D8" s="20"/>
      <c r="E8" s="20"/>
      <c r="F8" s="20"/>
      <c r="G8" s="20"/>
      <c r="H8" s="20"/>
      <c r="I8" s="22"/>
      <c r="J8" s="22"/>
      <c r="K8" s="20"/>
      <c r="L8" s="22"/>
      <c r="M8" s="22"/>
      <c r="N8" s="334"/>
      <c r="O8" s="20"/>
      <c r="P8" s="20"/>
      <c r="Q8" s="20"/>
    </row>
    <row r="9" s="5" customFormat="1" ht="21" customHeight="1" spans="1:17">
      <c r="A9" s="25"/>
      <c r="B9" s="20"/>
      <c r="C9" s="20"/>
      <c r="D9" s="20"/>
      <c r="E9" s="20"/>
      <c r="F9" s="20"/>
      <c r="G9" s="20"/>
      <c r="H9" s="20"/>
      <c r="I9" s="22"/>
      <c r="J9" s="22"/>
      <c r="K9" s="20"/>
      <c r="L9" s="22"/>
      <c r="M9" s="22"/>
      <c r="N9" s="334"/>
      <c r="O9" s="20"/>
      <c r="P9" s="20"/>
      <c r="Q9" s="20"/>
    </row>
    <row r="10" s="5" customFormat="1" ht="21" customHeight="1" spans="1:17">
      <c r="A10" s="25"/>
      <c r="B10" s="20"/>
      <c r="C10" s="20"/>
      <c r="D10" s="20"/>
      <c r="E10" s="20"/>
      <c r="F10" s="20"/>
      <c r="G10" s="20"/>
      <c r="H10" s="20"/>
      <c r="I10" s="22"/>
      <c r="J10" s="22"/>
      <c r="K10" s="20"/>
      <c r="L10" s="22"/>
      <c r="M10" s="22"/>
      <c r="N10" s="334"/>
      <c r="O10" s="20"/>
      <c r="P10" s="20"/>
      <c r="Q10" s="20"/>
    </row>
    <row r="11" s="5" customFormat="1" ht="21" customHeight="1" spans="1:17">
      <c r="A11" s="25"/>
      <c r="B11" s="20"/>
      <c r="C11" s="20"/>
      <c r="D11" s="20"/>
      <c r="E11" s="20"/>
      <c r="F11" s="20"/>
      <c r="G11" s="20"/>
      <c r="H11" s="20"/>
      <c r="I11" s="22"/>
      <c r="J11" s="22"/>
      <c r="K11" s="20"/>
      <c r="L11" s="22"/>
      <c r="M11" s="22"/>
      <c r="N11" s="97"/>
      <c r="O11" s="20"/>
      <c r="P11" s="20"/>
      <c r="Q11" s="20"/>
    </row>
    <row r="12" s="5" customFormat="1" ht="21" customHeight="1" spans="1:17">
      <c r="A12" s="25"/>
      <c r="B12" s="20"/>
      <c r="C12" s="20"/>
      <c r="D12" s="20"/>
      <c r="E12" s="20"/>
      <c r="F12" s="20"/>
      <c r="G12" s="20"/>
      <c r="H12" s="20"/>
      <c r="I12" s="22"/>
      <c r="J12" s="22"/>
      <c r="K12" s="20"/>
      <c r="L12" s="22"/>
      <c r="M12" s="22"/>
      <c r="N12" s="97"/>
      <c r="O12" s="20"/>
      <c r="P12" s="20"/>
      <c r="Q12" s="20"/>
    </row>
    <row r="13" s="5" customFormat="1" ht="21" customHeight="1" spans="1:17">
      <c r="A13" s="25"/>
      <c r="B13" s="20"/>
      <c r="C13" s="20"/>
      <c r="D13" s="20"/>
      <c r="E13" s="20"/>
      <c r="F13" s="20"/>
      <c r="G13" s="20"/>
      <c r="H13" s="20"/>
      <c r="I13" s="22"/>
      <c r="J13" s="22"/>
      <c r="K13" s="20"/>
      <c r="L13" s="22"/>
      <c r="M13" s="22"/>
      <c r="N13" s="97"/>
      <c r="O13" s="20"/>
      <c r="P13" s="20"/>
      <c r="Q13" s="20"/>
    </row>
    <row r="14" s="5" customFormat="1" ht="21" customHeight="1" spans="1:17">
      <c r="A14" s="25"/>
      <c r="B14" s="20"/>
      <c r="C14" s="20"/>
      <c r="D14" s="20"/>
      <c r="E14" s="20"/>
      <c r="F14" s="20"/>
      <c r="G14" s="20"/>
      <c r="H14" s="20"/>
      <c r="I14" s="22"/>
      <c r="J14" s="22"/>
      <c r="K14" s="20"/>
      <c r="L14" s="22"/>
      <c r="M14" s="22"/>
      <c r="N14" s="97"/>
      <c r="O14" s="20"/>
      <c r="P14" s="20"/>
      <c r="Q14" s="20"/>
    </row>
    <row r="15" s="5" customFormat="1" ht="21" customHeight="1" spans="1:17">
      <c r="A15" s="25"/>
      <c r="B15" s="20"/>
      <c r="C15" s="20"/>
      <c r="D15" s="20"/>
      <c r="E15" s="20"/>
      <c r="F15" s="20"/>
      <c r="G15" s="20"/>
      <c r="H15" s="20"/>
      <c r="I15" s="22"/>
      <c r="J15" s="22"/>
      <c r="K15" s="20"/>
      <c r="L15" s="22"/>
      <c r="M15" s="22"/>
      <c r="N15" s="97"/>
      <c r="O15" s="20"/>
      <c r="P15" s="20"/>
      <c r="Q15" s="20"/>
    </row>
    <row r="16" s="5" customFormat="1" ht="21" customHeight="1" spans="1:17">
      <c r="A16" s="25"/>
      <c r="B16" s="20"/>
      <c r="C16" s="20"/>
      <c r="D16" s="20"/>
      <c r="E16" s="20"/>
      <c r="F16" s="20"/>
      <c r="G16" s="20"/>
      <c r="H16" s="20"/>
      <c r="I16" s="22"/>
      <c r="J16" s="22"/>
      <c r="K16" s="20"/>
      <c r="L16" s="22"/>
      <c r="M16" s="22"/>
      <c r="N16" s="97"/>
      <c r="O16" s="20"/>
      <c r="P16" s="20"/>
      <c r="Q16" s="20"/>
    </row>
    <row r="17" s="5" customFormat="1" ht="21" customHeight="1" spans="1:17">
      <c r="A17" s="25"/>
      <c r="B17" s="20"/>
      <c r="C17" s="20"/>
      <c r="D17" s="20"/>
      <c r="E17" s="20"/>
      <c r="F17" s="20"/>
      <c r="G17" s="20"/>
      <c r="H17" s="20"/>
      <c r="I17" s="22"/>
      <c r="J17" s="22"/>
      <c r="K17" s="20"/>
      <c r="L17" s="22"/>
      <c r="M17" s="22"/>
      <c r="N17" s="97"/>
      <c r="O17" s="20"/>
      <c r="P17" s="20"/>
      <c r="Q17" s="20"/>
    </row>
    <row r="18" s="5" customFormat="1" ht="21" customHeight="1" spans="1:21">
      <c r="A18" s="25"/>
      <c r="B18" s="20"/>
      <c r="C18" s="20"/>
      <c r="D18" s="20"/>
      <c r="E18" s="20"/>
      <c r="F18" s="20"/>
      <c r="G18" s="20"/>
      <c r="H18" s="20"/>
      <c r="I18" s="22"/>
      <c r="J18" s="22"/>
      <c r="K18" s="20"/>
      <c r="L18" s="22"/>
      <c r="M18" s="22"/>
      <c r="N18" s="97"/>
      <c r="O18" s="20"/>
      <c r="P18" s="20"/>
      <c r="Q18" s="20"/>
      <c r="R18" s="31"/>
      <c r="S18" s="31"/>
      <c r="T18" s="31"/>
      <c r="U18" s="31"/>
    </row>
    <row r="19" s="6" customFormat="1" ht="21" customHeight="1" spans="1:21">
      <c r="A19" s="17"/>
      <c r="B19" s="17" t="s">
        <v>298</v>
      </c>
      <c r="C19" s="17"/>
      <c r="D19" s="17"/>
      <c r="E19" s="17"/>
      <c r="F19" s="17"/>
      <c r="G19" s="17"/>
      <c r="H19" s="27"/>
      <c r="I19" s="77"/>
      <c r="J19" s="28">
        <f>SUM(J5:J18)</f>
        <v>0</v>
      </c>
      <c r="K19" s="28"/>
      <c r="L19" s="28"/>
      <c r="M19" s="28">
        <f>SUM(M5:M18)</f>
        <v>0</v>
      </c>
      <c r="N19" s="80">
        <f>IF(J19=0,0,ROUND((M19-J19)/J19*100,2))</f>
        <v>0</v>
      </c>
      <c r="O19" s="27"/>
      <c r="P19" s="27"/>
      <c r="Q19" s="27"/>
      <c r="R19" s="31"/>
      <c r="S19" s="31"/>
      <c r="T19" s="31"/>
      <c r="U19" s="31"/>
    </row>
    <row r="20" ht="21" customHeight="1" spans="1:17">
      <c r="A20" s="935"/>
      <c r="B20" s="27" t="s">
        <v>193</v>
      </c>
      <c r="C20" s="27"/>
      <c r="D20" s="935"/>
      <c r="E20" s="935"/>
      <c r="F20" s="935"/>
      <c r="G20" s="935"/>
      <c r="H20" s="935"/>
      <c r="I20" s="935"/>
      <c r="J20" s="935"/>
      <c r="K20" s="935"/>
      <c r="L20" s="935"/>
      <c r="M20" s="935"/>
      <c r="N20" s="80"/>
      <c r="O20" s="935"/>
      <c r="P20" s="935"/>
      <c r="Q20" s="935"/>
    </row>
    <row r="21" ht="21" customHeight="1" spans="1:17">
      <c r="A21" s="935"/>
      <c r="B21" s="17" t="s">
        <v>299</v>
      </c>
      <c r="C21" s="17"/>
      <c r="D21" s="935"/>
      <c r="E21" s="935"/>
      <c r="F21" s="935"/>
      <c r="G21" s="935"/>
      <c r="H21" s="935"/>
      <c r="I21" s="935"/>
      <c r="J21" s="28">
        <f>J19-J20</f>
        <v>0</v>
      </c>
      <c r="K21" s="28"/>
      <c r="L21" s="28"/>
      <c r="M21" s="28">
        <f>M19-M20</f>
        <v>0</v>
      </c>
      <c r="N21" s="80">
        <f>IF(J21=0,0,ROUND((M21-J21)/J21*100,2))</f>
        <v>0</v>
      </c>
      <c r="O21" s="935"/>
      <c r="P21" s="935"/>
      <c r="Q21" s="935"/>
    </row>
    <row r="22" s="31" customFormat="1" ht="12.75" spans="1:15">
      <c r="A22" s="29" t="e">
        <f>#REF!&amp;#REF!</f>
        <v>#REF!</v>
      </c>
      <c r="G22" s="29"/>
      <c r="I22" s="29" t="e">
        <f>#REF!&amp;#REF!</f>
        <v>#REF!</v>
      </c>
      <c r="M22" s="79" t="str">
        <f>现金!G21</f>
        <v>北京卓信大华资产评估有限公司</v>
      </c>
      <c r="N22" s="79"/>
      <c r="O22" s="79"/>
    </row>
    <row r="23" s="31" customFormat="1" ht="12.75" spans="1:1">
      <c r="A23" s="29" t="e">
        <f>#REF!&amp;#REF!</f>
        <v>#REF!</v>
      </c>
    </row>
    <row r="24" s="31" customFormat="1" ht="12.75"/>
  </sheetData>
  <mergeCells count="3">
    <mergeCell ref="A1:N1"/>
    <mergeCell ref="R3:U3"/>
    <mergeCell ref="M22:O22"/>
  </mergeCells>
  <pageMargins left="0.748031496062992" right="0.354330708661417" top="0.708661417322835" bottom="0.94488188976378" header="1.14173228346457" footer="0.433070866141732"/>
  <pageSetup paperSize="9" scale="95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E25" sqref="E25"/>
    </sheetView>
  </sheetViews>
  <sheetFormatPr defaultColWidth="9" defaultRowHeight="15.75"/>
  <cols>
    <col min="1" max="1" width="4.375" style="159" customWidth="1"/>
    <col min="2" max="2" width="25.125" style="159" customWidth="1"/>
    <col min="3" max="3" width="13.375" style="159" customWidth="1"/>
    <col min="4" max="4" width="8" style="159" customWidth="1"/>
    <col min="5" max="6" width="9.125" style="159" customWidth="1"/>
    <col min="7" max="7" width="8.875" style="159" customWidth="1"/>
    <col min="8" max="8" width="9" style="159"/>
    <col min="9" max="10" width="7.875" style="159" customWidth="1"/>
    <col min="11" max="11" width="8.125" style="159" customWidth="1"/>
    <col min="12" max="12" width="8.375" style="159" customWidth="1"/>
    <col min="13" max="13" width="8.125" style="159" customWidth="1"/>
    <col min="14" max="15" width="10.375" style="159" customWidth="1"/>
    <col min="16" max="16" width="9.5" style="31" customWidth="1"/>
    <col min="17" max="17" width="12.375" style="31" customWidth="1"/>
    <col min="18" max="19" width="9" style="31"/>
    <col min="20" max="16384" width="9" style="159"/>
  </cols>
  <sheetData>
    <row r="1" ht="30" customHeight="1" spans="1:15">
      <c r="A1" s="270" t="s">
        <v>300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79" t="s">
        <v>301</v>
      </c>
      <c r="N1" s="2"/>
      <c r="O1" s="135"/>
    </row>
    <row r="2" ht="15" customHeight="1" spans="15:15">
      <c r="O2" s="135"/>
    </row>
    <row r="3" s="139" customFormat="1" ht="20.25" customHeight="1" spans="1:19">
      <c r="A3" s="139" t="e">
        <f>#REF!</f>
        <v>#REF!</v>
      </c>
      <c r="F3" s="355" t="e">
        <f>#REF!</f>
        <v>#REF!</v>
      </c>
      <c r="I3" s="275"/>
      <c r="J3" s="275"/>
      <c r="K3" s="275"/>
      <c r="M3" s="142" t="s">
        <v>2</v>
      </c>
      <c r="P3" s="336" t="s">
        <v>115</v>
      </c>
      <c r="Q3" s="74"/>
      <c r="R3" s="74"/>
      <c r="S3" s="337"/>
    </row>
    <row r="4" s="160" customFormat="1" ht="21" customHeight="1" spans="1:19">
      <c r="A4" s="213" t="s">
        <v>3</v>
      </c>
      <c r="B4" s="213" t="s">
        <v>209</v>
      </c>
      <c r="C4" s="213" t="s">
        <v>199</v>
      </c>
      <c r="D4" s="213" t="s">
        <v>302</v>
      </c>
      <c r="E4" s="213" t="s">
        <v>200</v>
      </c>
      <c r="F4" s="624" t="s">
        <v>201</v>
      </c>
      <c r="G4" s="624" t="s">
        <v>202</v>
      </c>
      <c r="H4" s="624" t="s">
        <v>8</v>
      </c>
      <c r="I4" s="213" t="s">
        <v>203</v>
      </c>
      <c r="J4" s="213" t="s">
        <v>204</v>
      </c>
      <c r="K4" s="213" t="s">
        <v>303</v>
      </c>
      <c r="L4" s="213" t="s">
        <v>9</v>
      </c>
      <c r="M4" s="213" t="s">
        <v>10</v>
      </c>
      <c r="N4" s="213" t="s">
        <v>304</v>
      </c>
      <c r="O4" s="213" t="s">
        <v>230</v>
      </c>
      <c r="P4" s="75" t="s">
        <v>214</v>
      </c>
      <c r="Q4" s="17" t="s">
        <v>124</v>
      </c>
      <c r="R4" s="17" t="s">
        <v>125</v>
      </c>
      <c r="S4" s="17" t="s">
        <v>126</v>
      </c>
    </row>
    <row r="5" s="160" customFormat="1" ht="21" customHeight="1" spans="1:19">
      <c r="A5" s="19">
        <f>ROW()-4</f>
        <v>1</v>
      </c>
      <c r="B5" s="369"/>
      <c r="C5" s="369"/>
      <c r="D5" s="369"/>
      <c r="E5" s="368"/>
      <c r="F5" s="936"/>
      <c r="G5" s="936"/>
      <c r="H5" s="937"/>
      <c r="I5" s="936"/>
      <c r="J5" s="890"/>
      <c r="K5" s="368"/>
      <c r="L5" s="890"/>
      <c r="M5" s="770">
        <f>IF(H5=0,0,ROUND((L5-H5)/H5*100,2))</f>
        <v>0</v>
      </c>
      <c r="N5" s="770"/>
      <c r="O5" s="213"/>
      <c r="P5" s="5"/>
      <c r="Q5" s="5"/>
      <c r="R5" s="5"/>
      <c r="S5" s="5"/>
    </row>
    <row r="6" s="160" customFormat="1" ht="21" customHeight="1" spans="1:19">
      <c r="A6" s="368"/>
      <c r="B6" s="369"/>
      <c r="C6" s="369"/>
      <c r="D6" s="369"/>
      <c r="E6" s="368"/>
      <c r="F6" s="936"/>
      <c r="G6" s="936"/>
      <c r="H6" s="937"/>
      <c r="I6" s="936"/>
      <c r="J6" s="890"/>
      <c r="K6" s="368"/>
      <c r="L6" s="890"/>
      <c r="M6" s="770"/>
      <c r="N6" s="770"/>
      <c r="O6" s="213"/>
      <c r="P6" s="5"/>
      <c r="Q6" s="5"/>
      <c r="R6" s="5"/>
      <c r="S6" s="5"/>
    </row>
    <row r="7" s="160" customFormat="1" ht="21" customHeight="1" spans="1:19">
      <c r="A7" s="368"/>
      <c r="B7" s="369"/>
      <c r="C7" s="369"/>
      <c r="D7" s="369"/>
      <c r="E7" s="368"/>
      <c r="F7" s="936"/>
      <c r="G7" s="936"/>
      <c r="H7" s="937"/>
      <c r="I7" s="936"/>
      <c r="J7" s="890"/>
      <c r="K7" s="368"/>
      <c r="L7" s="890"/>
      <c r="M7" s="770"/>
      <c r="N7" s="770"/>
      <c r="O7" s="213"/>
      <c r="P7" s="5"/>
      <c r="Q7" s="5"/>
      <c r="R7" s="5"/>
      <c r="S7" s="5"/>
    </row>
    <row r="8" s="160" customFormat="1" ht="21" customHeight="1" spans="1:19">
      <c r="A8" s="368"/>
      <c r="B8" s="369"/>
      <c r="C8" s="369"/>
      <c r="D8" s="369"/>
      <c r="E8" s="368"/>
      <c r="F8" s="936"/>
      <c r="G8" s="936"/>
      <c r="H8" s="937"/>
      <c r="I8" s="936"/>
      <c r="J8" s="890"/>
      <c r="K8" s="368"/>
      <c r="L8" s="890"/>
      <c r="M8" s="770"/>
      <c r="N8" s="770"/>
      <c r="O8" s="213"/>
      <c r="P8" s="5"/>
      <c r="Q8" s="5"/>
      <c r="R8" s="5"/>
      <c r="S8" s="5"/>
    </row>
    <row r="9" s="160" customFormat="1" ht="21" customHeight="1" spans="1:19">
      <c r="A9" s="368"/>
      <c r="B9" s="369"/>
      <c r="C9" s="369"/>
      <c r="D9" s="369"/>
      <c r="E9" s="368"/>
      <c r="F9" s="936"/>
      <c r="G9" s="936"/>
      <c r="H9" s="937"/>
      <c r="I9" s="936"/>
      <c r="J9" s="890"/>
      <c r="K9" s="368"/>
      <c r="L9" s="890"/>
      <c r="M9" s="770"/>
      <c r="N9" s="770"/>
      <c r="O9" s="213"/>
      <c r="P9" s="5"/>
      <c r="Q9" s="5"/>
      <c r="R9" s="5"/>
      <c r="S9" s="5"/>
    </row>
    <row r="10" s="160" customFormat="1" ht="21" customHeight="1" spans="1:19">
      <c r="A10" s="368"/>
      <c r="B10" s="369"/>
      <c r="C10" s="369"/>
      <c r="D10" s="369"/>
      <c r="E10" s="368"/>
      <c r="F10" s="936"/>
      <c r="G10" s="936"/>
      <c r="H10" s="937"/>
      <c r="I10" s="936"/>
      <c r="J10" s="890"/>
      <c r="K10" s="368"/>
      <c r="L10" s="890"/>
      <c r="M10" s="770"/>
      <c r="N10" s="770"/>
      <c r="O10" s="213"/>
      <c r="P10" s="5"/>
      <c r="Q10" s="5"/>
      <c r="R10" s="5"/>
      <c r="S10" s="5"/>
    </row>
    <row r="11" s="160" customFormat="1" ht="21" customHeight="1" spans="1:19">
      <c r="A11" s="368"/>
      <c r="B11" s="369"/>
      <c r="C11" s="369"/>
      <c r="D11" s="369"/>
      <c r="E11" s="368"/>
      <c r="F11" s="936"/>
      <c r="G11" s="936"/>
      <c r="H11" s="937"/>
      <c r="I11" s="936"/>
      <c r="J11" s="890"/>
      <c r="K11" s="368"/>
      <c r="L11" s="890"/>
      <c r="M11" s="770"/>
      <c r="N11" s="770"/>
      <c r="O11" s="213"/>
      <c r="P11" s="5"/>
      <c r="Q11" s="5"/>
      <c r="R11" s="5"/>
      <c r="S11" s="5"/>
    </row>
    <row r="12" s="160" customFormat="1" ht="21" customHeight="1" spans="1:19">
      <c r="A12" s="368"/>
      <c r="B12" s="369"/>
      <c r="C12" s="369"/>
      <c r="D12" s="369"/>
      <c r="E12" s="368"/>
      <c r="F12" s="936"/>
      <c r="G12" s="936"/>
      <c r="H12" s="937"/>
      <c r="I12" s="936"/>
      <c r="J12" s="890"/>
      <c r="K12" s="368"/>
      <c r="L12" s="890"/>
      <c r="M12" s="770"/>
      <c r="N12" s="770"/>
      <c r="O12" s="213"/>
      <c r="P12" s="5"/>
      <c r="Q12" s="5"/>
      <c r="R12" s="5"/>
      <c r="S12" s="5"/>
    </row>
    <row r="13" s="160" customFormat="1" ht="21" customHeight="1" spans="1:19">
      <c r="A13" s="368"/>
      <c r="B13" s="369"/>
      <c r="C13" s="369"/>
      <c r="D13" s="369"/>
      <c r="E13" s="368"/>
      <c r="F13" s="936"/>
      <c r="G13" s="936"/>
      <c r="H13" s="937"/>
      <c r="I13" s="936"/>
      <c r="J13" s="890"/>
      <c r="K13" s="368"/>
      <c r="L13" s="890"/>
      <c r="M13" s="770"/>
      <c r="N13" s="770"/>
      <c r="O13" s="213"/>
      <c r="P13" s="5"/>
      <c r="Q13" s="5"/>
      <c r="R13" s="5"/>
      <c r="S13" s="5"/>
    </row>
    <row r="14" s="160" customFormat="1" ht="21" customHeight="1" spans="1:19">
      <c r="A14" s="368"/>
      <c r="B14" s="369"/>
      <c r="C14" s="369"/>
      <c r="D14" s="369"/>
      <c r="E14" s="368"/>
      <c r="F14" s="936"/>
      <c r="G14" s="936"/>
      <c r="H14" s="937"/>
      <c r="I14" s="936"/>
      <c r="J14" s="890"/>
      <c r="K14" s="368"/>
      <c r="L14" s="890"/>
      <c r="M14" s="770"/>
      <c r="N14" s="770"/>
      <c r="O14" s="213"/>
      <c r="P14" s="5"/>
      <c r="Q14" s="5"/>
      <c r="R14" s="5"/>
      <c r="S14" s="5"/>
    </row>
    <row r="15" s="160" customFormat="1" ht="21" customHeight="1" spans="1:19">
      <c r="A15" s="368"/>
      <c r="B15" s="369"/>
      <c r="C15" s="369"/>
      <c r="D15" s="369"/>
      <c r="E15" s="368"/>
      <c r="F15" s="936"/>
      <c r="G15" s="936"/>
      <c r="H15" s="937"/>
      <c r="I15" s="936"/>
      <c r="J15" s="890"/>
      <c r="K15" s="368"/>
      <c r="L15" s="890"/>
      <c r="M15" s="770"/>
      <c r="N15" s="770"/>
      <c r="O15" s="213"/>
      <c r="P15" s="5"/>
      <c r="Q15" s="5"/>
      <c r="R15" s="5"/>
      <c r="S15" s="5"/>
    </row>
    <row r="16" s="160" customFormat="1" ht="21" customHeight="1" spans="1:19">
      <c r="A16" s="368"/>
      <c r="B16" s="369"/>
      <c r="C16" s="369"/>
      <c r="D16" s="369"/>
      <c r="E16" s="368"/>
      <c r="F16" s="936"/>
      <c r="G16" s="936"/>
      <c r="H16" s="937"/>
      <c r="I16" s="936"/>
      <c r="J16" s="890"/>
      <c r="K16" s="368"/>
      <c r="L16" s="890"/>
      <c r="M16" s="770"/>
      <c r="N16" s="770"/>
      <c r="O16" s="213"/>
      <c r="P16" s="5"/>
      <c r="Q16" s="5"/>
      <c r="R16" s="5"/>
      <c r="S16" s="5"/>
    </row>
    <row r="17" s="160" customFormat="1" ht="21" customHeight="1" spans="1:19">
      <c r="A17" s="368"/>
      <c r="B17" s="369"/>
      <c r="C17" s="369"/>
      <c r="D17" s="369"/>
      <c r="E17" s="368"/>
      <c r="F17" s="936"/>
      <c r="G17" s="936"/>
      <c r="H17" s="937"/>
      <c r="I17" s="936"/>
      <c r="J17" s="890"/>
      <c r="K17" s="368"/>
      <c r="L17" s="890"/>
      <c r="M17" s="770"/>
      <c r="N17" s="770"/>
      <c r="O17" s="213"/>
      <c r="P17" s="31"/>
      <c r="Q17" s="31"/>
      <c r="R17" s="31"/>
      <c r="S17" s="31"/>
    </row>
    <row r="18" s="160" customFormat="1" ht="21" customHeight="1" spans="1:19">
      <c r="A18" s="368"/>
      <c r="B18" s="369"/>
      <c r="C18" s="369"/>
      <c r="D18" s="369"/>
      <c r="E18" s="368"/>
      <c r="F18" s="936"/>
      <c r="G18" s="936"/>
      <c r="H18" s="937"/>
      <c r="I18" s="936"/>
      <c r="J18" s="890"/>
      <c r="K18" s="368"/>
      <c r="L18" s="890"/>
      <c r="M18" s="770"/>
      <c r="N18" s="770"/>
      <c r="O18" s="213"/>
      <c r="P18" s="31"/>
      <c r="Q18" s="31"/>
      <c r="R18" s="31"/>
      <c r="S18" s="31"/>
    </row>
    <row r="19" ht="21" customHeight="1" spans="1:15">
      <c r="A19" s="368"/>
      <c r="B19" s="938" t="s">
        <v>305</v>
      </c>
      <c r="C19" s="939"/>
      <c r="D19" s="940"/>
      <c r="E19" s="940"/>
      <c r="F19" s="941"/>
      <c r="G19" s="942"/>
      <c r="H19" s="943">
        <f>SUM(H5:H18)</f>
        <v>0</v>
      </c>
      <c r="I19" s="943"/>
      <c r="J19" s="943"/>
      <c r="K19" s="943"/>
      <c r="L19" s="943">
        <f>SUM(L5:L18)</f>
        <v>0</v>
      </c>
      <c r="M19" s="772">
        <f>IF(H19=0,0,ROUND((L19-H19)/H19*100,2))</f>
        <v>0</v>
      </c>
      <c r="N19" s="772"/>
      <c r="O19" s="655"/>
    </row>
    <row r="20" ht="21" customHeight="1" spans="1:15">
      <c r="A20" s="224"/>
      <c r="B20" s="944" t="s">
        <v>193</v>
      </c>
      <c r="C20" s="945"/>
      <c r="D20" s="373"/>
      <c r="E20" s="224"/>
      <c r="F20" s="224"/>
      <c r="G20" s="224"/>
      <c r="H20" s="765"/>
      <c r="I20" s="948"/>
      <c r="J20" s="948"/>
      <c r="K20" s="948"/>
      <c r="L20" s="765"/>
      <c r="M20" s="772">
        <f>IF(H20=0,0,ROUND((L20-H20)/H20*100,2))</f>
        <v>0</v>
      </c>
      <c r="N20" s="772"/>
      <c r="O20" s="918"/>
    </row>
    <row r="21" ht="21" customHeight="1" spans="1:15">
      <c r="A21" s="224"/>
      <c r="B21" s="946" t="s">
        <v>306</v>
      </c>
      <c r="C21" s="945"/>
      <c r="D21" s="213"/>
      <c r="E21" s="224"/>
      <c r="F21" s="224"/>
      <c r="G21" s="224"/>
      <c r="H21" s="765">
        <f>H19-H20</f>
        <v>0</v>
      </c>
      <c r="I21" s="765"/>
      <c r="J21" s="765"/>
      <c r="K21" s="765"/>
      <c r="L21" s="765">
        <f>L19-L20</f>
        <v>0</v>
      </c>
      <c r="M21" s="772">
        <f>IF(H21=0,0,ROUND((L21-H21)/H21*100,2))</f>
        <v>0</v>
      </c>
      <c r="N21" s="772"/>
      <c r="O21" s="918"/>
    </row>
    <row r="22" s="199" customFormat="1" ht="16.35" customHeight="1" spans="1:19">
      <c r="A22" s="29" t="e">
        <f>#REF!&amp;#REF!</f>
        <v>#REF!</v>
      </c>
      <c r="F22" s="29" t="e">
        <f>#REF!&amp;#REF!</f>
        <v>#REF!</v>
      </c>
      <c r="I22" s="898" t="str">
        <f>现金!G21</f>
        <v>北京卓信大华资产评估有限公司</v>
      </c>
      <c r="J22" s="898"/>
      <c r="K22" s="898"/>
      <c r="L22" s="898"/>
      <c r="M22" s="898"/>
      <c r="P22" s="31"/>
      <c r="Q22" s="31"/>
      <c r="R22" s="31"/>
      <c r="S22" s="31"/>
    </row>
    <row r="23" s="199" customFormat="1" ht="12.75" spans="1:19">
      <c r="A23" s="29" t="e">
        <f>#REF!&amp;#REF!</f>
        <v>#REF!</v>
      </c>
      <c r="P23" s="31"/>
      <c r="Q23" s="31"/>
      <c r="R23" s="31"/>
      <c r="S23" s="31"/>
    </row>
    <row r="24" s="199" customFormat="1" ht="12.75" spans="16:19">
      <c r="P24" s="31"/>
      <c r="Q24" s="31"/>
      <c r="R24" s="31"/>
      <c r="S24" s="31"/>
    </row>
    <row r="25" spans="8:8">
      <c r="H25" s="947"/>
    </row>
  </sheetData>
  <mergeCells count="6">
    <mergeCell ref="A1:L1"/>
    <mergeCell ref="P3:S3"/>
    <mergeCell ref="B19:C19"/>
    <mergeCell ref="B20:C20"/>
    <mergeCell ref="B21:C21"/>
    <mergeCell ref="I22:M22"/>
  </mergeCells>
  <pageMargins left="0.748031496062992" right="0.354330708661417" top="0.708661417322835" bottom="0.94488188976378" header="1.14173228346457" footer="0.433070866141732"/>
  <pageSetup paperSize="9" scale="9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E25" sqref="E25"/>
    </sheetView>
  </sheetViews>
  <sheetFormatPr defaultColWidth="9" defaultRowHeight="15.75"/>
  <cols>
    <col min="1" max="1" width="6.625" style="2" customWidth="1"/>
    <col min="2" max="2" width="8.875" style="2" customWidth="1"/>
    <col min="3" max="3" width="9.125" style="2" customWidth="1"/>
    <col min="4" max="4" width="14.625" style="2" customWidth="1"/>
    <col min="5" max="5" width="9.125" style="2" customWidth="1"/>
    <col min="6" max="6" width="8.375" style="2" customWidth="1"/>
    <col min="7" max="10" width="8.125" style="2" customWidth="1"/>
    <col min="11" max="11" width="7.625" style="2" customWidth="1"/>
    <col min="12" max="12" width="9.125" style="2" customWidth="1"/>
    <col min="13" max="13" width="8.625" style="2" customWidth="1"/>
    <col min="14" max="14" width="11" style="2" customWidth="1"/>
    <col min="15" max="15" width="12" style="2" customWidth="1"/>
    <col min="16" max="16" width="12.375" style="2" customWidth="1"/>
    <col min="17" max="17" width="9.5" style="31" customWidth="1"/>
    <col min="18" max="18" width="12.375" style="31" customWidth="1"/>
    <col min="19" max="20" width="9" style="31"/>
    <col min="21" max="16384" width="9" style="2"/>
  </cols>
  <sheetData>
    <row r="1" ht="30" customHeight="1" spans="1:14">
      <c r="A1" s="137" t="s">
        <v>307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79" t="s">
        <v>308</v>
      </c>
    </row>
    <row r="2" ht="15" customHeight="1" spans="14:14">
      <c r="N2" s="79"/>
    </row>
    <row r="3" s="3" customFormat="1" ht="21" customHeight="1" spans="1:20">
      <c r="A3" s="3" t="e">
        <f>在用周转材料!A3</f>
        <v>#REF!</v>
      </c>
      <c r="F3" s="349"/>
      <c r="I3" s="32" t="e">
        <f>#REF!</f>
        <v>#REF!</v>
      </c>
      <c r="J3" s="134"/>
      <c r="K3" s="134"/>
      <c r="N3" s="15" t="s">
        <v>2</v>
      </c>
      <c r="O3" s="134"/>
      <c r="P3" s="134"/>
      <c r="Q3" s="336" t="s">
        <v>115</v>
      </c>
      <c r="R3" s="74"/>
      <c r="S3" s="74"/>
      <c r="T3" s="337"/>
    </row>
    <row r="4" s="4" customFormat="1" ht="21" customHeight="1" spans="1:20">
      <c r="A4" s="17" t="s">
        <v>3</v>
      </c>
      <c r="B4" s="17" t="s">
        <v>209</v>
      </c>
      <c r="C4" s="17" t="s">
        <v>199</v>
      </c>
      <c r="D4" s="17" t="s">
        <v>309</v>
      </c>
      <c r="E4" s="17" t="s">
        <v>217</v>
      </c>
      <c r="F4" s="17" t="s">
        <v>200</v>
      </c>
      <c r="G4" s="18" t="s">
        <v>201</v>
      </c>
      <c r="H4" s="18" t="s">
        <v>202</v>
      </c>
      <c r="I4" s="18" t="s">
        <v>8</v>
      </c>
      <c r="J4" s="17" t="s">
        <v>203</v>
      </c>
      <c r="K4" s="17" t="s">
        <v>204</v>
      </c>
      <c r="L4" s="17" t="s">
        <v>9</v>
      </c>
      <c r="M4" s="17" t="s">
        <v>10</v>
      </c>
      <c r="N4" s="17" t="s">
        <v>19</v>
      </c>
      <c r="O4" s="17" t="s">
        <v>218</v>
      </c>
      <c r="P4" s="17" t="s">
        <v>213</v>
      </c>
      <c r="Q4" s="75" t="s">
        <v>214</v>
      </c>
      <c r="R4" s="17" t="s">
        <v>124</v>
      </c>
      <c r="S4" s="17" t="s">
        <v>125</v>
      </c>
      <c r="T4" s="17" t="s">
        <v>126</v>
      </c>
    </row>
    <row r="5" s="5" customFormat="1" ht="21" customHeight="1" spans="1:16">
      <c r="A5" s="19">
        <f>ROW()-4</f>
        <v>1</v>
      </c>
      <c r="B5" s="20"/>
      <c r="C5" s="20"/>
      <c r="D5" s="20"/>
      <c r="E5" s="20"/>
      <c r="F5" s="25"/>
      <c r="G5" s="20"/>
      <c r="H5" s="22"/>
      <c r="I5" s="22"/>
      <c r="J5" s="20"/>
      <c r="K5" s="22"/>
      <c r="L5" s="22"/>
      <c r="M5" s="334">
        <f>IF(I5=0,0,ROUND((L5-I5)/I5*100,2))</f>
        <v>0</v>
      </c>
      <c r="N5" s="20"/>
      <c r="O5" s="20"/>
      <c r="P5" s="20"/>
    </row>
    <row r="6" s="5" customFormat="1" ht="21" customHeight="1" spans="1:16">
      <c r="A6" s="25"/>
      <c r="B6" s="20"/>
      <c r="C6" s="20"/>
      <c r="D6" s="20"/>
      <c r="E6" s="20"/>
      <c r="F6" s="25"/>
      <c r="G6" s="20"/>
      <c r="H6" s="22"/>
      <c r="I6" s="22"/>
      <c r="J6" s="20"/>
      <c r="K6" s="22"/>
      <c r="L6" s="22"/>
      <c r="M6" s="20"/>
      <c r="N6" s="20"/>
      <c r="O6" s="20"/>
      <c r="P6" s="20"/>
    </row>
    <row r="7" s="5" customFormat="1" ht="21" customHeight="1" spans="1:16">
      <c r="A7" s="25"/>
      <c r="B7" s="20"/>
      <c r="C7" s="20"/>
      <c r="D7" s="20"/>
      <c r="E7" s="20"/>
      <c r="F7" s="25"/>
      <c r="G7" s="20"/>
      <c r="H7" s="22"/>
      <c r="I7" s="22"/>
      <c r="J7" s="20"/>
      <c r="K7" s="22"/>
      <c r="L7" s="22"/>
      <c r="M7" s="20"/>
      <c r="N7" s="20"/>
      <c r="O7" s="20"/>
      <c r="P7" s="20"/>
    </row>
    <row r="8" s="5" customFormat="1" ht="21" customHeight="1" spans="1:16">
      <c r="A8" s="25"/>
      <c r="B8" s="20"/>
      <c r="C8" s="20"/>
      <c r="D8" s="20"/>
      <c r="E8" s="20"/>
      <c r="F8" s="25"/>
      <c r="G8" s="20"/>
      <c r="H8" s="22"/>
      <c r="I8" s="22"/>
      <c r="J8" s="20"/>
      <c r="K8" s="22"/>
      <c r="L8" s="22"/>
      <c r="M8" s="20"/>
      <c r="N8" s="20"/>
      <c r="O8" s="20"/>
      <c r="P8" s="20"/>
    </row>
    <row r="9" s="5" customFormat="1" ht="21" customHeight="1" spans="1:16">
      <c r="A9" s="25"/>
      <c r="B9" s="20"/>
      <c r="C9" s="20"/>
      <c r="D9" s="20"/>
      <c r="E9" s="20"/>
      <c r="F9" s="25"/>
      <c r="G9" s="20"/>
      <c r="H9" s="22"/>
      <c r="I9" s="22"/>
      <c r="J9" s="20"/>
      <c r="K9" s="22"/>
      <c r="L9" s="22"/>
      <c r="M9" s="20"/>
      <c r="N9" s="20"/>
      <c r="O9" s="20"/>
      <c r="P9" s="20"/>
    </row>
    <row r="10" s="5" customFormat="1" ht="21" customHeight="1" spans="1:16">
      <c r="A10" s="25"/>
      <c r="B10" s="20"/>
      <c r="C10" s="20"/>
      <c r="D10" s="20"/>
      <c r="E10" s="20"/>
      <c r="F10" s="25"/>
      <c r="G10" s="20"/>
      <c r="H10" s="22"/>
      <c r="I10" s="22"/>
      <c r="J10" s="20"/>
      <c r="K10" s="22"/>
      <c r="L10" s="22"/>
      <c r="M10" s="20"/>
      <c r="N10" s="20"/>
      <c r="O10" s="20"/>
      <c r="P10" s="20"/>
    </row>
    <row r="11" s="5" customFormat="1" ht="21" customHeight="1" spans="1:16">
      <c r="A11" s="25"/>
      <c r="B11" s="20"/>
      <c r="C11" s="20"/>
      <c r="D11" s="20"/>
      <c r="E11" s="20"/>
      <c r="F11" s="25"/>
      <c r="G11" s="20"/>
      <c r="H11" s="22"/>
      <c r="I11" s="22"/>
      <c r="J11" s="20"/>
      <c r="K11" s="22"/>
      <c r="L11" s="22"/>
      <c r="M11" s="20"/>
      <c r="N11" s="20"/>
      <c r="O11" s="20"/>
      <c r="P11" s="20"/>
    </row>
    <row r="12" s="5" customFormat="1" ht="21" customHeight="1" spans="1:16">
      <c r="A12" s="25"/>
      <c r="B12" s="20"/>
      <c r="C12" s="20"/>
      <c r="D12" s="20"/>
      <c r="E12" s="20"/>
      <c r="F12" s="25"/>
      <c r="G12" s="20"/>
      <c r="H12" s="22"/>
      <c r="I12" s="22"/>
      <c r="J12" s="20"/>
      <c r="K12" s="22"/>
      <c r="L12" s="22"/>
      <c r="M12" s="20"/>
      <c r="N12" s="20"/>
      <c r="O12" s="20"/>
      <c r="P12" s="20"/>
    </row>
    <row r="13" s="5" customFormat="1" ht="21" customHeight="1" spans="1:16">
      <c r="A13" s="25"/>
      <c r="B13" s="20"/>
      <c r="C13" s="20"/>
      <c r="D13" s="20"/>
      <c r="E13" s="20"/>
      <c r="F13" s="25"/>
      <c r="G13" s="20"/>
      <c r="H13" s="22"/>
      <c r="I13" s="22"/>
      <c r="J13" s="20"/>
      <c r="K13" s="22"/>
      <c r="L13" s="22"/>
      <c r="M13" s="20"/>
      <c r="N13" s="20"/>
      <c r="O13" s="20"/>
      <c r="P13" s="20"/>
    </row>
    <row r="14" s="5" customFormat="1" ht="21" customHeight="1" spans="1:16">
      <c r="A14" s="25"/>
      <c r="B14" s="20"/>
      <c r="C14" s="20"/>
      <c r="D14" s="20"/>
      <c r="E14" s="20"/>
      <c r="F14" s="25"/>
      <c r="G14" s="20"/>
      <c r="H14" s="22"/>
      <c r="I14" s="22"/>
      <c r="J14" s="20"/>
      <c r="K14" s="22"/>
      <c r="L14" s="22"/>
      <c r="M14" s="20"/>
      <c r="N14" s="20"/>
      <c r="O14" s="20"/>
      <c r="P14" s="20"/>
    </row>
    <row r="15" s="5" customFormat="1" ht="21" customHeight="1" spans="1:16">
      <c r="A15" s="25"/>
      <c r="B15" s="20"/>
      <c r="C15" s="20"/>
      <c r="D15" s="20"/>
      <c r="E15" s="20"/>
      <c r="F15" s="25"/>
      <c r="G15" s="20"/>
      <c r="H15" s="22"/>
      <c r="I15" s="22"/>
      <c r="J15" s="20"/>
      <c r="K15" s="22"/>
      <c r="L15" s="22"/>
      <c r="M15" s="20"/>
      <c r="N15" s="20"/>
      <c r="O15" s="20"/>
      <c r="P15" s="20"/>
    </row>
    <row r="16" s="5" customFormat="1" ht="21" customHeight="1" spans="1:16">
      <c r="A16" s="25"/>
      <c r="B16" s="20"/>
      <c r="C16" s="20"/>
      <c r="D16" s="20"/>
      <c r="E16" s="20"/>
      <c r="F16" s="25"/>
      <c r="G16" s="20"/>
      <c r="H16" s="22"/>
      <c r="I16" s="22"/>
      <c r="J16" s="20"/>
      <c r="K16" s="22"/>
      <c r="L16" s="22"/>
      <c r="M16" s="20"/>
      <c r="N16" s="20"/>
      <c r="O16" s="20"/>
      <c r="P16" s="20"/>
    </row>
    <row r="17" s="5" customFormat="1" ht="21" customHeight="1" spans="1:16">
      <c r="A17" s="25"/>
      <c r="B17" s="20"/>
      <c r="C17" s="20"/>
      <c r="D17" s="20"/>
      <c r="E17" s="20"/>
      <c r="F17" s="25"/>
      <c r="G17" s="20"/>
      <c r="H17" s="22"/>
      <c r="I17" s="22"/>
      <c r="J17" s="20"/>
      <c r="K17" s="22"/>
      <c r="L17" s="22"/>
      <c r="M17" s="20"/>
      <c r="N17" s="20"/>
      <c r="O17" s="20"/>
      <c r="P17" s="20"/>
    </row>
    <row r="18" s="5" customFormat="1" ht="21" customHeight="1" spans="1:20">
      <c r="A18" s="25"/>
      <c r="B18" s="20"/>
      <c r="C18" s="20"/>
      <c r="D18" s="20"/>
      <c r="E18" s="20"/>
      <c r="F18" s="25"/>
      <c r="G18" s="20"/>
      <c r="H18" s="22"/>
      <c r="I18" s="22"/>
      <c r="J18" s="20"/>
      <c r="K18" s="22"/>
      <c r="L18" s="22"/>
      <c r="M18" s="20"/>
      <c r="N18" s="20"/>
      <c r="O18" s="20"/>
      <c r="P18" s="20"/>
      <c r="Q18" s="31"/>
      <c r="R18" s="31"/>
      <c r="S18" s="31"/>
      <c r="T18" s="31"/>
    </row>
    <row r="19" s="6" customFormat="1" ht="21" customHeight="1" spans="1:20">
      <c r="A19" s="17"/>
      <c r="B19" s="73" t="s">
        <v>310</v>
      </c>
      <c r="C19" s="426"/>
      <c r="D19" s="75"/>
      <c r="E19" s="75"/>
      <c r="F19" s="17"/>
      <c r="G19" s="27"/>
      <c r="H19" s="77"/>
      <c r="I19" s="28">
        <f>SUM(I5:I18)</f>
        <v>0</v>
      </c>
      <c r="J19" s="28"/>
      <c r="K19" s="28"/>
      <c r="L19" s="28">
        <f>SUM(L5:L18)</f>
        <v>0</v>
      </c>
      <c r="M19" s="80">
        <f>IF(I19=0,0,ROUND((L19-I19)/I19*100,2))</f>
        <v>0</v>
      </c>
      <c r="N19" s="27"/>
      <c r="O19" s="27"/>
      <c r="P19" s="27"/>
      <c r="Q19" s="31"/>
      <c r="R19" s="31"/>
      <c r="S19" s="31"/>
      <c r="T19" s="31"/>
    </row>
    <row r="20" ht="21" customHeight="1" spans="1:16">
      <c r="A20" s="935"/>
      <c r="B20" s="73" t="s">
        <v>193</v>
      </c>
      <c r="C20" s="426"/>
      <c r="D20" s="75"/>
      <c r="E20" s="75"/>
      <c r="F20" s="935"/>
      <c r="G20" s="935"/>
      <c r="H20" s="935"/>
      <c r="I20" s="935"/>
      <c r="J20" s="935"/>
      <c r="K20" s="935"/>
      <c r="L20" s="935"/>
      <c r="M20" s="80"/>
      <c r="N20" s="935"/>
      <c r="O20" s="935"/>
      <c r="P20" s="935"/>
    </row>
    <row r="21" ht="21" customHeight="1" spans="1:16">
      <c r="A21" s="935"/>
      <c r="B21" s="73" t="s">
        <v>311</v>
      </c>
      <c r="C21" s="426"/>
      <c r="D21" s="75"/>
      <c r="E21" s="75"/>
      <c r="F21" s="935"/>
      <c r="G21" s="935"/>
      <c r="H21" s="935"/>
      <c r="I21" s="28">
        <f>I19-I20</f>
        <v>0</v>
      </c>
      <c r="J21" s="28"/>
      <c r="K21" s="28"/>
      <c r="L21" s="28">
        <f>L19-L20</f>
        <v>0</v>
      </c>
      <c r="M21" s="80">
        <f>IF(I21=0,0,ROUND((L21-I21)/I21*100,2))</f>
        <v>0</v>
      </c>
      <c r="N21" s="935"/>
      <c r="O21" s="935"/>
      <c r="P21" s="935"/>
    </row>
    <row r="22" s="31" customFormat="1" ht="12.75" spans="1:14">
      <c r="A22" s="29" t="e">
        <f>#REF!&amp;#REF!</f>
        <v>#REF!</v>
      </c>
      <c r="G22" s="29" t="e">
        <f>#REF!&amp;#REF!</f>
        <v>#REF!</v>
      </c>
      <c r="L22" s="79" t="str">
        <f>现金!G21</f>
        <v>北京卓信大华资产评估有限公司</v>
      </c>
      <c r="M22" s="79"/>
      <c r="N22" s="79"/>
    </row>
    <row r="23" s="31" customFormat="1" ht="12.75" spans="1:1">
      <c r="A23" s="29" t="e">
        <f>#REF!&amp;#REF!</f>
        <v>#REF!</v>
      </c>
    </row>
    <row r="24" s="31" customFormat="1" ht="12.75"/>
  </sheetData>
  <mergeCells count="6">
    <mergeCell ref="A1:M1"/>
    <mergeCell ref="Q3:T3"/>
    <mergeCell ref="B19:D19"/>
    <mergeCell ref="B20:D20"/>
    <mergeCell ref="B21:D21"/>
    <mergeCell ref="L22:N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E25" sqref="E25"/>
    </sheetView>
  </sheetViews>
  <sheetFormatPr defaultColWidth="9" defaultRowHeight="15.75"/>
  <cols>
    <col min="1" max="1" width="4.125" style="2" customWidth="1"/>
    <col min="2" max="2" width="20.875" style="2" customWidth="1"/>
    <col min="3" max="3" width="21.875" style="2" customWidth="1"/>
    <col min="4" max="4" width="6.375" style="2" customWidth="1"/>
    <col min="5" max="5" width="12.125" style="2" customWidth="1"/>
    <col min="6" max="6" width="9.375" style="2" customWidth="1"/>
    <col min="7" max="8" width="14" style="2" customWidth="1"/>
    <col min="9" max="9" width="9.625" style="2" customWidth="1"/>
    <col min="10" max="16384" width="9" style="2"/>
  </cols>
  <sheetData>
    <row r="1" ht="30" customHeight="1" spans="1:10">
      <c r="A1" s="324"/>
      <c r="B1" s="324"/>
      <c r="C1" s="347" t="s">
        <v>47</v>
      </c>
      <c r="E1" s="324"/>
      <c r="F1" s="324"/>
      <c r="G1" s="324"/>
      <c r="J1" s="79" t="s">
        <v>48</v>
      </c>
    </row>
    <row r="2" ht="15" customHeight="1" spans="9:9">
      <c r="I2" s="79"/>
    </row>
    <row r="3" s="3" customFormat="1" ht="17.45" customHeight="1" spans="1:10">
      <c r="A3" s="3" t="e">
        <f>#REF!</f>
        <v>#REF!</v>
      </c>
      <c r="D3" s="274" t="e">
        <f>#REF!</f>
        <v>#REF!</v>
      </c>
      <c r="H3" s="134"/>
      <c r="J3" s="15" t="s">
        <v>2</v>
      </c>
    </row>
    <row r="4" s="4" customFormat="1" ht="21" customHeight="1" spans="1:10">
      <c r="A4" s="17" t="s">
        <v>3</v>
      </c>
      <c r="B4" s="17" t="s">
        <v>49</v>
      </c>
      <c r="C4" s="17" t="s">
        <v>50</v>
      </c>
      <c r="D4" s="17" t="s">
        <v>5</v>
      </c>
      <c r="E4" s="18" t="s">
        <v>6</v>
      </c>
      <c r="F4" s="17" t="s">
        <v>7</v>
      </c>
      <c r="G4" s="18" t="s">
        <v>8</v>
      </c>
      <c r="H4" s="17" t="s">
        <v>9</v>
      </c>
      <c r="I4" s="17" t="s">
        <v>10</v>
      </c>
      <c r="J4" s="17" t="s">
        <v>11</v>
      </c>
    </row>
    <row r="5" s="5" customFormat="1" ht="21" customHeight="1" spans="1:10">
      <c r="A5" s="19">
        <f t="shared" ref="A5:A10" si="0">ROW()-4</f>
        <v>1</v>
      </c>
      <c r="B5" s="1108"/>
      <c r="C5" s="1108"/>
      <c r="D5" s="1109"/>
      <c r="E5" s="20"/>
      <c r="F5" s="1110"/>
      <c r="G5" s="298"/>
      <c r="H5" s="298"/>
      <c r="I5" s="97">
        <f>IF(G5=0,0,ROUND((H5-G5)/G5*100,2))</f>
        <v>0</v>
      </c>
      <c r="J5" s="20"/>
    </row>
    <row r="6" s="5" customFormat="1" ht="21" customHeight="1" spans="1:10">
      <c r="A6" s="19">
        <f t="shared" si="0"/>
        <v>2</v>
      </c>
      <c r="B6" s="1108"/>
      <c r="C6" s="1108"/>
      <c r="D6" s="1109"/>
      <c r="E6" s="20"/>
      <c r="F6" s="1110"/>
      <c r="G6" s="298"/>
      <c r="H6" s="298"/>
      <c r="I6" s="97"/>
      <c r="J6" s="20"/>
    </row>
    <row r="7" s="5" customFormat="1" ht="21" customHeight="1" spans="1:10">
      <c r="A7" s="19">
        <f t="shared" si="0"/>
        <v>3</v>
      </c>
      <c r="B7" s="1108"/>
      <c r="C7" s="1108"/>
      <c r="D7" s="1109"/>
      <c r="E7" s="20"/>
      <c r="F7" s="1110"/>
      <c r="G7" s="298"/>
      <c r="H7" s="298"/>
      <c r="I7" s="97"/>
      <c r="J7" s="20"/>
    </row>
    <row r="8" s="5" customFormat="1" ht="21" customHeight="1" spans="1:10">
      <c r="A8" s="19">
        <f t="shared" si="0"/>
        <v>4</v>
      </c>
      <c r="B8" s="1108"/>
      <c r="C8" s="1108"/>
      <c r="D8" s="1109"/>
      <c r="E8" s="20"/>
      <c r="F8" s="1110"/>
      <c r="G8" s="298"/>
      <c r="H8" s="298"/>
      <c r="I8" s="97"/>
      <c r="J8" s="20"/>
    </row>
    <row r="9" s="5" customFormat="1" ht="21" customHeight="1" spans="1:10">
      <c r="A9" s="19">
        <f t="shared" si="0"/>
        <v>5</v>
      </c>
      <c r="B9" s="1108"/>
      <c r="C9" s="1108"/>
      <c r="D9" s="1109"/>
      <c r="E9" s="20"/>
      <c r="F9" s="1110"/>
      <c r="G9" s="298"/>
      <c r="H9" s="298"/>
      <c r="I9" s="97"/>
      <c r="J9" s="20"/>
    </row>
    <row r="10" s="5" customFormat="1" ht="21" customHeight="1" spans="1:10">
      <c r="A10" s="19">
        <f t="shared" si="0"/>
        <v>6</v>
      </c>
      <c r="B10" s="1108"/>
      <c r="C10" s="1108"/>
      <c r="D10" s="1109"/>
      <c r="E10" s="20"/>
      <c r="F10" s="1110"/>
      <c r="G10" s="298"/>
      <c r="H10" s="298"/>
      <c r="I10" s="97"/>
      <c r="J10" s="20"/>
    </row>
    <row r="11" s="5" customFormat="1" ht="21" customHeight="1" spans="1:10">
      <c r="A11" s="23"/>
      <c r="B11" s="1108"/>
      <c r="C11" s="1108"/>
      <c r="D11" s="1109"/>
      <c r="E11" s="266"/>
      <c r="F11" s="1111"/>
      <c r="G11" s="298"/>
      <c r="H11" s="298"/>
      <c r="I11" s="97"/>
      <c r="J11" s="20"/>
    </row>
    <row r="12" s="5" customFormat="1" ht="21" customHeight="1" spans="1:10">
      <c r="A12" s="25"/>
      <c r="B12" s="1108"/>
      <c r="C12" s="1108"/>
      <c r="D12" s="1109"/>
      <c r="E12" s="266"/>
      <c r="F12" s="1111"/>
      <c r="G12" s="298"/>
      <c r="H12" s="298"/>
      <c r="I12" s="97"/>
      <c r="J12" s="20"/>
    </row>
    <row r="13" s="5" customFormat="1" ht="21" customHeight="1" spans="1:10">
      <c r="A13" s="23"/>
      <c r="B13" s="1108"/>
      <c r="C13" s="1108"/>
      <c r="D13" s="1109"/>
      <c r="E13" s="20"/>
      <c r="F13" s="1110"/>
      <c r="G13" s="298"/>
      <c r="H13" s="298"/>
      <c r="I13" s="97"/>
      <c r="J13" s="20"/>
    </row>
    <row r="14" s="5" customFormat="1" ht="21" customHeight="1" spans="1:10">
      <c r="A14" s="23"/>
      <c r="B14" s="1108"/>
      <c r="C14" s="1108"/>
      <c r="D14" s="1109"/>
      <c r="E14" s="20"/>
      <c r="F14" s="1110"/>
      <c r="G14" s="298"/>
      <c r="H14" s="298"/>
      <c r="I14" s="97"/>
      <c r="J14" s="20"/>
    </row>
    <row r="15" s="5" customFormat="1" ht="21" customHeight="1" spans="1:10">
      <c r="A15" s="23"/>
      <c r="B15" s="1108"/>
      <c r="C15" s="1108"/>
      <c r="D15" s="1109"/>
      <c r="E15" s="20"/>
      <c r="F15" s="1110"/>
      <c r="G15" s="298"/>
      <c r="H15" s="298"/>
      <c r="I15" s="97"/>
      <c r="J15" s="20"/>
    </row>
    <row r="16" s="5" customFormat="1" ht="21" customHeight="1" spans="1:10">
      <c r="A16" s="23"/>
      <c r="B16" s="1108"/>
      <c r="C16" s="1108"/>
      <c r="D16" s="1109"/>
      <c r="E16" s="20"/>
      <c r="F16" s="1110"/>
      <c r="G16" s="298"/>
      <c r="H16" s="298"/>
      <c r="I16" s="97"/>
      <c r="J16" s="20"/>
    </row>
    <row r="17" s="5" customFormat="1" ht="21" customHeight="1" spans="1:10">
      <c r="A17" s="23"/>
      <c r="B17" s="1108"/>
      <c r="C17" s="1108"/>
      <c r="D17" s="1109"/>
      <c r="E17" s="20"/>
      <c r="F17" s="1110"/>
      <c r="G17" s="298"/>
      <c r="H17" s="298"/>
      <c r="I17" s="97"/>
      <c r="J17" s="20"/>
    </row>
    <row r="18" s="5" customFormat="1" ht="21" customHeight="1" spans="1:10">
      <c r="A18" s="23"/>
      <c r="B18" s="1112"/>
      <c r="C18" s="104"/>
      <c r="D18" s="23"/>
      <c r="E18" s="20"/>
      <c r="F18" s="20"/>
      <c r="G18" s="34"/>
      <c r="H18" s="34"/>
      <c r="I18" s="97"/>
      <c r="J18" s="20"/>
    </row>
    <row r="19" s="5" customFormat="1" ht="21" customHeight="1" spans="1:10">
      <c r="A19" s="23"/>
      <c r="B19" s="35"/>
      <c r="C19" s="104"/>
      <c r="D19" s="23"/>
      <c r="E19" s="20"/>
      <c r="F19" s="20"/>
      <c r="G19" s="34"/>
      <c r="H19" s="34"/>
      <c r="I19" s="97"/>
      <c r="J19" s="20"/>
    </row>
    <row r="20" s="6" customFormat="1" ht="21" customHeight="1" spans="1:10">
      <c r="A20" s="23"/>
      <c r="B20" s="17" t="s">
        <v>12</v>
      </c>
      <c r="C20" s="27"/>
      <c r="D20" s="23"/>
      <c r="E20" s="27"/>
      <c r="F20" s="27"/>
      <c r="G20" s="28">
        <f>SUM(G5:G19)</f>
        <v>0</v>
      </c>
      <c r="H20" s="28">
        <f>SUM(H5:H19)</f>
        <v>0</v>
      </c>
      <c r="I20" s="80">
        <f>IF(G20=0,0,ROUND((H20-G20)/G20*100,2))</f>
        <v>0</v>
      </c>
      <c r="J20" s="27"/>
    </row>
    <row r="21" s="31" customFormat="1" ht="12.75" spans="1:10">
      <c r="A21" s="207" t="e">
        <f>#REF!&amp;#REF!</f>
        <v>#REF!</v>
      </c>
      <c r="E21" s="207" t="e">
        <f>#REF!&amp;#REF!</f>
        <v>#REF!</v>
      </c>
      <c r="H21" s="79" t="str">
        <f>现金!G21</f>
        <v>北京卓信大华资产评估有限公司</v>
      </c>
      <c r="I21" s="79"/>
      <c r="J21" s="79"/>
    </row>
    <row r="22" s="31" customFormat="1" ht="12.75" spans="1:1">
      <c r="A22" s="207" t="e">
        <f>#REF!&amp;#REF!</f>
        <v>#REF!</v>
      </c>
    </row>
  </sheetData>
  <mergeCells count="1">
    <mergeCell ref="H21:J21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E25" sqref="E25"/>
    </sheetView>
  </sheetViews>
  <sheetFormatPr defaultColWidth="9" defaultRowHeight="15.75"/>
  <cols>
    <col min="1" max="1" width="4.125" style="2" customWidth="1"/>
    <col min="2" max="2" width="26.375" style="2" customWidth="1"/>
    <col min="3" max="3" width="8.125" style="2" customWidth="1"/>
    <col min="4" max="4" width="15.5" style="2" customWidth="1"/>
    <col min="5" max="5" width="8.625" style="2" customWidth="1"/>
    <col min="6" max="6" width="7.875" style="2" customWidth="1"/>
    <col min="7" max="7" width="8.375" style="2" customWidth="1"/>
    <col min="8" max="8" width="7.625" style="2" customWidth="1"/>
    <col min="9" max="9" width="9.5" style="2" customWidth="1"/>
    <col min="10" max="10" width="8.625" style="2" customWidth="1"/>
    <col min="11" max="11" width="8.125" style="2" customWidth="1"/>
    <col min="12" max="12" width="12.125" style="2" customWidth="1"/>
    <col min="13" max="13" width="8.875" style="2" customWidth="1"/>
    <col min="14" max="14" width="10.625" style="2" customWidth="1"/>
    <col min="15" max="15" width="12" style="2" customWidth="1"/>
    <col min="16" max="16" width="12.375" style="2" customWidth="1"/>
    <col min="17" max="17" width="9.5" style="31" customWidth="1"/>
    <col min="18" max="18" width="12.375" style="31" customWidth="1"/>
    <col min="19" max="20" width="9" style="31"/>
    <col min="21" max="16384" width="9" style="2"/>
  </cols>
  <sheetData>
    <row r="1" ht="30" customHeight="1" spans="1:14">
      <c r="A1" s="325" t="s">
        <v>312</v>
      </c>
      <c r="B1" s="919"/>
      <c r="C1" s="919"/>
      <c r="D1" s="919"/>
      <c r="E1" s="919"/>
      <c r="F1" s="919"/>
      <c r="G1" s="919"/>
      <c r="H1" s="919"/>
      <c r="I1" s="919"/>
      <c r="J1" s="919"/>
      <c r="K1" s="919"/>
      <c r="L1" s="919"/>
      <c r="M1" s="919"/>
      <c r="N1" s="79" t="s">
        <v>313</v>
      </c>
    </row>
    <row r="2" ht="15" customHeight="1" spans="14:14">
      <c r="N2" s="79"/>
    </row>
    <row r="3" s="3" customFormat="1" ht="21" customHeight="1" spans="1:20">
      <c r="A3" s="3" t="e">
        <f>在用周转材料!A3</f>
        <v>#REF!</v>
      </c>
      <c r="F3" s="349"/>
      <c r="G3" s="14" t="e">
        <f>"      "&amp;#REF!</f>
        <v>#REF!</v>
      </c>
      <c r="J3" s="134"/>
      <c r="K3" s="134"/>
      <c r="N3" s="15" t="s">
        <v>2</v>
      </c>
      <c r="O3" s="134"/>
      <c r="P3" s="134"/>
      <c r="Q3" s="336" t="s">
        <v>115</v>
      </c>
      <c r="R3" s="74"/>
      <c r="S3" s="74"/>
      <c r="T3" s="337"/>
    </row>
    <row r="4" s="4" customFormat="1" ht="21" customHeight="1" spans="1:20">
      <c r="A4" s="17" t="s">
        <v>3</v>
      </c>
      <c r="B4" s="17" t="s">
        <v>209</v>
      </c>
      <c r="C4" s="17" t="s">
        <v>199</v>
      </c>
      <c r="D4" s="17" t="s">
        <v>314</v>
      </c>
      <c r="E4" s="17" t="s">
        <v>217</v>
      </c>
      <c r="F4" s="17" t="s">
        <v>200</v>
      </c>
      <c r="G4" s="18" t="s">
        <v>201</v>
      </c>
      <c r="H4" s="18" t="s">
        <v>202</v>
      </c>
      <c r="I4" s="18" t="s">
        <v>8</v>
      </c>
      <c r="J4" s="17" t="s">
        <v>203</v>
      </c>
      <c r="K4" s="17" t="s">
        <v>204</v>
      </c>
      <c r="L4" s="17" t="s">
        <v>9</v>
      </c>
      <c r="M4" s="17" t="s">
        <v>10</v>
      </c>
      <c r="N4" s="17" t="s">
        <v>19</v>
      </c>
      <c r="O4" s="17" t="s">
        <v>315</v>
      </c>
      <c r="P4" s="17" t="s">
        <v>213</v>
      </c>
      <c r="Q4" s="75" t="s">
        <v>214</v>
      </c>
      <c r="R4" s="17" t="s">
        <v>124</v>
      </c>
      <c r="S4" s="17" t="s">
        <v>125</v>
      </c>
      <c r="T4" s="17" t="s">
        <v>126</v>
      </c>
    </row>
    <row r="5" s="5" customFormat="1" ht="21" customHeight="1" spans="1:16">
      <c r="A5" s="19">
        <f>ROW()-4</f>
        <v>1</v>
      </c>
      <c r="B5" s="20"/>
      <c r="C5" s="20"/>
      <c r="D5" s="20"/>
      <c r="E5" s="20"/>
      <c r="F5" s="20"/>
      <c r="G5" s="20"/>
      <c r="H5" s="22"/>
      <c r="I5" s="22"/>
      <c r="J5" s="20"/>
      <c r="K5" s="22"/>
      <c r="L5" s="22"/>
      <c r="M5" s="334">
        <f>IF(I5=0,0,ROUND((L5-I5)/I5*100,2))</f>
        <v>0</v>
      </c>
      <c r="N5" s="20"/>
      <c r="O5" s="20"/>
      <c r="P5" s="20"/>
    </row>
    <row r="6" s="5" customFormat="1" ht="21" customHeight="1" spans="1:16">
      <c r="A6" s="25"/>
      <c r="B6" s="20"/>
      <c r="C6" s="20"/>
      <c r="D6" s="20"/>
      <c r="E6" s="20"/>
      <c r="F6" s="20"/>
      <c r="G6" s="20"/>
      <c r="H6" s="22"/>
      <c r="I6" s="22"/>
      <c r="J6" s="20"/>
      <c r="K6" s="22"/>
      <c r="L6" s="22"/>
      <c r="M6" s="334"/>
      <c r="N6" s="20"/>
      <c r="O6" s="20"/>
      <c r="P6" s="20"/>
    </row>
    <row r="7" s="5" customFormat="1" ht="21" customHeight="1" spans="1:16">
      <c r="A7" s="25"/>
      <c r="B7" s="20"/>
      <c r="C7" s="20"/>
      <c r="D7" s="20"/>
      <c r="E7" s="20"/>
      <c r="F7" s="20"/>
      <c r="G7" s="20"/>
      <c r="H7" s="22"/>
      <c r="I7" s="22"/>
      <c r="J7" s="20"/>
      <c r="K7" s="22"/>
      <c r="L7" s="22"/>
      <c r="M7" s="334"/>
      <c r="N7" s="20"/>
      <c r="O7" s="20"/>
      <c r="P7" s="20"/>
    </row>
    <row r="8" s="5" customFormat="1" ht="21" customHeight="1" spans="1:16">
      <c r="A8" s="25"/>
      <c r="B8" s="20"/>
      <c r="C8" s="20"/>
      <c r="D8" s="20"/>
      <c r="E8" s="20"/>
      <c r="F8" s="20"/>
      <c r="G8" s="20"/>
      <c r="H8" s="22"/>
      <c r="I8" s="22"/>
      <c r="J8" s="20"/>
      <c r="K8" s="22"/>
      <c r="L8" s="22"/>
      <c r="M8" s="334"/>
      <c r="N8" s="20"/>
      <c r="O8" s="20"/>
      <c r="P8" s="20"/>
    </row>
    <row r="9" s="5" customFormat="1" ht="21" customHeight="1" spans="1:16">
      <c r="A9" s="25"/>
      <c r="B9" s="20"/>
      <c r="C9" s="20"/>
      <c r="D9" s="20"/>
      <c r="E9" s="20"/>
      <c r="F9" s="20"/>
      <c r="G9" s="20"/>
      <c r="H9" s="22"/>
      <c r="I9" s="22"/>
      <c r="J9" s="20"/>
      <c r="K9" s="22"/>
      <c r="L9" s="22"/>
      <c r="M9" s="334"/>
      <c r="N9" s="20"/>
      <c r="O9" s="20"/>
      <c r="P9" s="20"/>
    </row>
    <row r="10" s="5" customFormat="1" ht="21" customHeight="1" spans="1:16">
      <c r="A10" s="25"/>
      <c r="B10" s="20"/>
      <c r="C10" s="20"/>
      <c r="D10" s="20"/>
      <c r="E10" s="20"/>
      <c r="F10" s="20"/>
      <c r="G10" s="20"/>
      <c r="H10" s="22"/>
      <c r="I10" s="22"/>
      <c r="J10" s="20"/>
      <c r="K10" s="22"/>
      <c r="L10" s="22"/>
      <c r="M10" s="97"/>
      <c r="N10" s="20"/>
      <c r="O10" s="20"/>
      <c r="P10" s="20"/>
    </row>
    <row r="11" s="5" customFormat="1" ht="21" customHeight="1" spans="1:16">
      <c r="A11" s="25"/>
      <c r="B11" s="20"/>
      <c r="C11" s="20"/>
      <c r="D11" s="20"/>
      <c r="E11" s="20"/>
      <c r="F11" s="20"/>
      <c r="G11" s="20"/>
      <c r="H11" s="22"/>
      <c r="I11" s="22"/>
      <c r="J11" s="20"/>
      <c r="K11" s="22"/>
      <c r="L11" s="22"/>
      <c r="M11" s="97"/>
      <c r="N11" s="20"/>
      <c r="O11" s="20"/>
      <c r="P11" s="20"/>
    </row>
    <row r="12" s="5" customFormat="1" ht="21" customHeight="1" spans="1:16">
      <c r="A12" s="25"/>
      <c r="B12" s="20"/>
      <c r="C12" s="20"/>
      <c r="D12" s="20"/>
      <c r="E12" s="20"/>
      <c r="F12" s="20"/>
      <c r="G12" s="20"/>
      <c r="H12" s="22"/>
      <c r="I12" s="22"/>
      <c r="J12" s="20"/>
      <c r="K12" s="22"/>
      <c r="L12" s="22"/>
      <c r="M12" s="97"/>
      <c r="N12" s="20"/>
      <c r="O12" s="20"/>
      <c r="P12" s="20"/>
    </row>
    <row r="13" s="5" customFormat="1" ht="21" customHeight="1" spans="1:16">
      <c r="A13" s="25"/>
      <c r="B13" s="20"/>
      <c r="C13" s="20"/>
      <c r="D13" s="20"/>
      <c r="E13" s="20"/>
      <c r="F13" s="20"/>
      <c r="G13" s="20"/>
      <c r="H13" s="22"/>
      <c r="I13" s="22"/>
      <c r="J13" s="20"/>
      <c r="K13" s="22"/>
      <c r="L13" s="22"/>
      <c r="M13" s="97"/>
      <c r="N13" s="20"/>
      <c r="O13" s="20"/>
      <c r="P13" s="20"/>
    </row>
    <row r="14" s="5" customFormat="1" ht="21" customHeight="1" spans="1:16">
      <c r="A14" s="25"/>
      <c r="B14" s="20"/>
      <c r="C14" s="20"/>
      <c r="D14" s="20"/>
      <c r="E14" s="20"/>
      <c r="F14" s="20"/>
      <c r="G14" s="20"/>
      <c r="H14" s="22"/>
      <c r="I14" s="22"/>
      <c r="J14" s="20"/>
      <c r="K14" s="22"/>
      <c r="L14" s="22"/>
      <c r="M14" s="97"/>
      <c r="N14" s="20"/>
      <c r="O14" s="20"/>
      <c r="P14" s="20"/>
    </row>
    <row r="15" s="5" customFormat="1" ht="21" customHeight="1" spans="1:16">
      <c r="A15" s="25"/>
      <c r="B15" s="20"/>
      <c r="C15" s="20"/>
      <c r="D15" s="20"/>
      <c r="E15" s="20"/>
      <c r="F15" s="20"/>
      <c r="G15" s="20"/>
      <c r="H15" s="22"/>
      <c r="I15" s="22"/>
      <c r="J15" s="20"/>
      <c r="K15" s="22"/>
      <c r="L15" s="22"/>
      <c r="M15" s="97"/>
      <c r="N15" s="20"/>
      <c r="O15" s="20"/>
      <c r="P15" s="20"/>
    </row>
    <row r="16" s="5" customFormat="1" ht="21" customHeight="1" spans="1:16">
      <c r="A16" s="25"/>
      <c r="B16" s="20"/>
      <c r="C16" s="20"/>
      <c r="D16" s="20"/>
      <c r="E16" s="20"/>
      <c r="F16" s="20"/>
      <c r="G16" s="20"/>
      <c r="H16" s="22"/>
      <c r="I16" s="22"/>
      <c r="J16" s="20"/>
      <c r="K16" s="22"/>
      <c r="L16" s="22"/>
      <c r="M16" s="97"/>
      <c r="N16" s="20"/>
      <c r="O16" s="20"/>
      <c r="P16" s="20"/>
    </row>
    <row r="17" s="5" customFormat="1" ht="21" customHeight="1" spans="1:16">
      <c r="A17" s="25"/>
      <c r="B17" s="20"/>
      <c r="C17" s="20"/>
      <c r="D17" s="20"/>
      <c r="E17" s="20"/>
      <c r="F17" s="20"/>
      <c r="G17" s="20"/>
      <c r="H17" s="22"/>
      <c r="I17" s="22"/>
      <c r="J17" s="20"/>
      <c r="K17" s="22"/>
      <c r="L17" s="22"/>
      <c r="M17" s="97"/>
      <c r="N17" s="20"/>
      <c r="O17" s="20"/>
      <c r="P17" s="20"/>
    </row>
    <row r="18" s="5" customFormat="1" ht="21" customHeight="1" spans="1:16">
      <c r="A18" s="25"/>
      <c r="B18" s="20"/>
      <c r="C18" s="20"/>
      <c r="D18" s="20"/>
      <c r="E18" s="20"/>
      <c r="F18" s="20"/>
      <c r="G18" s="20"/>
      <c r="H18" s="22"/>
      <c r="I18" s="22"/>
      <c r="J18" s="20"/>
      <c r="K18" s="22"/>
      <c r="L18" s="22"/>
      <c r="M18" s="97"/>
      <c r="N18" s="20"/>
      <c r="O18" s="20"/>
      <c r="P18" s="20"/>
    </row>
    <row r="19" s="5" customFormat="1" ht="21" customHeight="1" spans="1:16">
      <c r="A19" s="25"/>
      <c r="B19" s="20"/>
      <c r="C19" s="20"/>
      <c r="D19" s="20"/>
      <c r="E19" s="20"/>
      <c r="F19" s="20"/>
      <c r="G19" s="20"/>
      <c r="H19" s="22"/>
      <c r="I19" s="22"/>
      <c r="J19" s="20"/>
      <c r="K19" s="22"/>
      <c r="L19" s="22"/>
      <c r="M19" s="97"/>
      <c r="N19" s="20"/>
      <c r="O19" s="20"/>
      <c r="P19" s="20"/>
    </row>
    <row r="20" s="5" customFormat="1" ht="21" customHeight="1" spans="1:20">
      <c r="A20" s="25"/>
      <c r="B20" s="20"/>
      <c r="C20" s="20"/>
      <c r="D20" s="20"/>
      <c r="E20" s="20"/>
      <c r="F20" s="20"/>
      <c r="G20" s="20"/>
      <c r="H20" s="22"/>
      <c r="I20" s="22"/>
      <c r="J20" s="20"/>
      <c r="K20" s="22"/>
      <c r="L20" s="22"/>
      <c r="M20" s="97"/>
      <c r="N20" s="20"/>
      <c r="O20" s="20"/>
      <c r="P20" s="20"/>
      <c r="Q20" s="31"/>
      <c r="R20" s="31"/>
      <c r="S20" s="31"/>
      <c r="T20" s="31"/>
    </row>
    <row r="21" s="5" customFormat="1" ht="21" customHeight="1" spans="1:20">
      <c r="A21" s="25"/>
      <c r="B21" s="20"/>
      <c r="C21" s="20"/>
      <c r="D21" s="20"/>
      <c r="E21" s="20"/>
      <c r="F21" s="20"/>
      <c r="G21" s="20"/>
      <c r="H21" s="22"/>
      <c r="I21" s="22"/>
      <c r="J21" s="20"/>
      <c r="K21" s="22"/>
      <c r="L21" s="22"/>
      <c r="M21" s="97"/>
      <c r="N21" s="20"/>
      <c r="O21" s="20"/>
      <c r="P21" s="20"/>
      <c r="Q21" s="31"/>
      <c r="R21" s="31"/>
      <c r="S21" s="31"/>
      <c r="T21" s="31"/>
    </row>
    <row r="22" s="6" customFormat="1" ht="21" customHeight="1" spans="1:20">
      <c r="A22" s="17"/>
      <c r="B22" s="73" t="s">
        <v>316</v>
      </c>
      <c r="C22" s="426"/>
      <c r="D22" s="75"/>
      <c r="E22" s="75"/>
      <c r="F22" s="17"/>
      <c r="G22" s="27"/>
      <c r="H22" s="77"/>
      <c r="I22" s="28">
        <f>SUM(I5:I21)</f>
        <v>0</v>
      </c>
      <c r="J22" s="28"/>
      <c r="K22" s="28"/>
      <c r="L22" s="28">
        <f>SUM(L5:L21)</f>
        <v>0</v>
      </c>
      <c r="M22" s="346">
        <f>IF(I22=0,0,ROUND((L22-I22)/I22*100,2))</f>
        <v>0</v>
      </c>
      <c r="N22" s="27"/>
      <c r="O22" s="27"/>
      <c r="P22" s="27"/>
      <c r="Q22" s="31"/>
      <c r="R22" s="31"/>
      <c r="S22" s="31"/>
      <c r="T22" s="31"/>
    </row>
    <row r="23" ht="21" customHeight="1" spans="1:16">
      <c r="A23" s="935"/>
      <c r="B23" s="73" t="s">
        <v>193</v>
      </c>
      <c r="C23" s="426"/>
      <c r="D23" s="75"/>
      <c r="E23" s="75"/>
      <c r="F23" s="935"/>
      <c r="G23" s="935"/>
      <c r="H23" s="935"/>
      <c r="I23" s="935"/>
      <c r="J23" s="935"/>
      <c r="K23" s="935"/>
      <c r="L23" s="935"/>
      <c r="M23" s="346"/>
      <c r="N23" s="935"/>
      <c r="O23" s="935"/>
      <c r="P23" s="935"/>
    </row>
    <row r="24" ht="21" customHeight="1" spans="1:16">
      <c r="A24" s="935"/>
      <c r="B24" s="73" t="s">
        <v>317</v>
      </c>
      <c r="C24" s="426"/>
      <c r="D24" s="75"/>
      <c r="E24" s="75"/>
      <c r="F24" s="935"/>
      <c r="G24" s="935"/>
      <c r="H24" s="935"/>
      <c r="I24" s="28">
        <f>I22-I23</f>
        <v>0</v>
      </c>
      <c r="J24" s="28"/>
      <c r="K24" s="28"/>
      <c r="L24" s="28">
        <f>L22-L23</f>
        <v>0</v>
      </c>
      <c r="M24" s="346">
        <f>IF(I24=0,0,ROUND((L24-I24)/I24*100,2))</f>
        <v>0</v>
      </c>
      <c r="N24" s="935"/>
      <c r="O24" s="935"/>
      <c r="P24" s="935"/>
    </row>
    <row r="25" s="31" customFormat="1" ht="12.75" spans="1:14">
      <c r="A25" s="29" t="e">
        <f>#REF!&amp;#REF!</f>
        <v>#REF!</v>
      </c>
      <c r="G25" s="29" t="e">
        <f>#REF!&amp;#REF!</f>
        <v>#REF!</v>
      </c>
      <c r="L25" s="79" t="str">
        <f>现金!G21</f>
        <v>北京卓信大华资产评估有限公司</v>
      </c>
      <c r="M25" s="79"/>
      <c r="N25" s="79"/>
    </row>
    <row r="26" s="31" customFormat="1" ht="12.75" spans="1:1">
      <c r="A26" s="29" t="e">
        <f>#REF!&amp;#REF!</f>
        <v>#REF!</v>
      </c>
    </row>
    <row r="27" s="31" customFormat="1" ht="12.75"/>
  </sheetData>
  <mergeCells count="6">
    <mergeCell ref="A1:M1"/>
    <mergeCell ref="Q3:T3"/>
    <mergeCell ref="B22:D22"/>
    <mergeCell ref="B23:D23"/>
    <mergeCell ref="B24:D24"/>
    <mergeCell ref="L25:N25"/>
  </mergeCells>
  <pageMargins left="0.748031496062992" right="0.354330708661417" top="0.708661417322835" bottom="0.94488188976378" header="1.14173228346457" footer="0.433070866141732"/>
  <pageSetup paperSize="9" scale="81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E25" sqref="E25"/>
    </sheetView>
  </sheetViews>
  <sheetFormatPr defaultColWidth="8.875" defaultRowHeight="15.75"/>
  <cols>
    <col min="1" max="1" width="8.875" style="9"/>
    <col min="2" max="2" width="25.625" style="9" customWidth="1"/>
    <col min="3" max="4" width="14.625" style="9" customWidth="1"/>
    <col min="5" max="6" width="15.375" style="9" customWidth="1"/>
    <col min="7" max="8" width="14" style="9" customWidth="1"/>
    <col min="9" max="16384" width="8.875" style="9"/>
  </cols>
  <sheetData>
    <row r="1" ht="30.95" customHeight="1" spans="1:8">
      <c r="A1" s="96"/>
      <c r="B1" s="204" t="s">
        <v>318</v>
      </c>
      <c r="C1" s="204"/>
      <c r="D1" s="204"/>
      <c r="E1" s="204"/>
      <c r="F1" s="204"/>
      <c r="G1" s="204"/>
      <c r="H1" s="79" t="s">
        <v>319</v>
      </c>
    </row>
    <row r="2" ht="14.25" spans="1:8">
      <c r="A2" s="82" t="str">
        <f>CONCATENATE([9]封面!D8,[9]封面!F8,[9]封面!G8,[9]封面!H8,[9]封面!I8,[9]封面!J8,[9]封面!K8)</f>
        <v/>
      </c>
      <c r="B2" s="82"/>
      <c r="C2" s="82"/>
      <c r="D2" s="82"/>
      <c r="E2" s="82"/>
      <c r="F2" s="83"/>
      <c r="G2" s="83"/>
      <c r="H2" s="83"/>
    </row>
    <row r="3" s="53" customFormat="1" ht="15" customHeight="1" spans="1:8">
      <c r="A3" s="3" t="e">
        <f>在用周转材料!A3</f>
        <v>#REF!</v>
      </c>
      <c r="B3" s="205"/>
      <c r="C3" s="205"/>
      <c r="D3" s="14" t="e">
        <f>"      "&amp;#REF!</f>
        <v>#REF!</v>
      </c>
      <c r="F3" s="205"/>
      <c r="G3" s="205"/>
      <c r="H3" s="144" t="s">
        <v>100</v>
      </c>
    </row>
    <row r="4" ht="21" customHeight="1" spans="1:8">
      <c r="A4" s="933" t="s">
        <v>53</v>
      </c>
      <c r="B4" s="933" t="s">
        <v>320</v>
      </c>
      <c r="C4" s="933" t="s">
        <v>321</v>
      </c>
      <c r="D4" s="933" t="s">
        <v>322</v>
      </c>
      <c r="E4" s="934" t="s">
        <v>8</v>
      </c>
      <c r="F4" s="933" t="s">
        <v>58</v>
      </c>
      <c r="G4" s="933" t="s">
        <v>323</v>
      </c>
      <c r="H4" s="933" t="s">
        <v>324</v>
      </c>
    </row>
    <row r="5" ht="21" customHeight="1" spans="1:8">
      <c r="A5" s="19">
        <f>ROW()-4</f>
        <v>1</v>
      </c>
      <c r="B5" s="155"/>
      <c r="C5" s="94"/>
      <c r="D5" s="90"/>
      <c r="E5" s="95"/>
      <c r="F5" s="206"/>
      <c r="G5" s="95"/>
      <c r="H5" s="153"/>
    </row>
    <row r="6" ht="21" customHeight="1" spans="1:8">
      <c r="A6" s="154"/>
      <c r="B6" s="150"/>
      <c r="C6" s="151"/>
      <c r="D6" s="150"/>
      <c r="E6" s="95"/>
      <c r="F6" s="152"/>
      <c r="G6" s="95"/>
      <c r="H6" s="91"/>
    </row>
    <row r="7" ht="21" customHeight="1" spans="1:8">
      <c r="A7" s="154"/>
      <c r="B7" s="150"/>
      <c r="C7" s="151"/>
      <c r="D7" s="96"/>
      <c r="E7" s="95"/>
      <c r="F7" s="152"/>
      <c r="G7" s="95"/>
      <c r="H7" s="153"/>
    </row>
    <row r="8" ht="21" customHeight="1" spans="1:8">
      <c r="A8" s="154"/>
      <c r="B8" s="150"/>
      <c r="C8" s="151"/>
      <c r="D8" s="150"/>
      <c r="E8" s="95"/>
      <c r="F8" s="152"/>
      <c r="G8" s="95"/>
      <c r="H8" s="153"/>
    </row>
    <row r="9" ht="21" customHeight="1" spans="1:8">
      <c r="A9" s="154"/>
      <c r="B9" s="150"/>
      <c r="C9" s="151"/>
      <c r="D9" s="150"/>
      <c r="E9" s="95"/>
      <c r="F9" s="152"/>
      <c r="G9" s="95"/>
      <c r="H9" s="153"/>
    </row>
    <row r="10" ht="21" customHeight="1" spans="1:8">
      <c r="A10" s="154"/>
      <c r="B10" s="150"/>
      <c r="C10" s="151"/>
      <c r="D10" s="150"/>
      <c r="E10" s="95"/>
      <c r="F10" s="152"/>
      <c r="G10" s="95"/>
      <c r="H10" s="153"/>
    </row>
    <row r="11" ht="21" customHeight="1" spans="1:8">
      <c r="A11" s="154"/>
      <c r="B11" s="150"/>
      <c r="C11" s="94"/>
      <c r="D11" s="155"/>
      <c r="E11" s="95"/>
      <c r="F11" s="152"/>
      <c r="G11" s="95"/>
      <c r="H11" s="153"/>
    </row>
    <row r="12" ht="21" customHeight="1" spans="1:8">
      <c r="A12" s="154"/>
      <c r="B12" s="150"/>
      <c r="C12" s="94"/>
      <c r="D12" s="155"/>
      <c r="E12" s="95"/>
      <c r="F12" s="152"/>
      <c r="G12" s="95"/>
      <c r="H12" s="153"/>
    </row>
    <row r="13" ht="21" customHeight="1" spans="1:8">
      <c r="A13" s="154"/>
      <c r="B13" s="150"/>
      <c r="C13" s="94"/>
      <c r="D13" s="155"/>
      <c r="E13" s="95"/>
      <c r="F13" s="152"/>
      <c r="G13" s="95"/>
      <c r="H13" s="153"/>
    </row>
    <row r="14" ht="21" customHeight="1" spans="1:8">
      <c r="A14" s="154"/>
      <c r="B14" s="150"/>
      <c r="C14" s="94"/>
      <c r="D14" s="155"/>
      <c r="E14" s="95"/>
      <c r="F14" s="152"/>
      <c r="G14" s="95"/>
      <c r="H14" s="153"/>
    </row>
    <row r="15" ht="21" customHeight="1" spans="1:8">
      <c r="A15" s="91"/>
      <c r="B15" s="155"/>
      <c r="C15" s="94"/>
      <c r="D15" s="94"/>
      <c r="E15" s="95"/>
      <c r="F15" s="95"/>
      <c r="G15" s="95"/>
      <c r="H15" s="91"/>
    </row>
    <row r="16" ht="21" customHeight="1" spans="1:8">
      <c r="A16" s="91"/>
      <c r="B16" s="155"/>
      <c r="C16" s="94"/>
      <c r="D16" s="94"/>
      <c r="E16" s="95"/>
      <c r="F16" s="95"/>
      <c r="G16" s="95"/>
      <c r="H16" s="91"/>
    </row>
    <row r="17" ht="21" customHeight="1" spans="1:8">
      <c r="A17" s="91"/>
      <c r="B17" s="155"/>
      <c r="C17" s="94"/>
      <c r="D17" s="94"/>
      <c r="E17" s="95"/>
      <c r="F17" s="95"/>
      <c r="G17" s="95"/>
      <c r="H17" s="91"/>
    </row>
    <row r="18" ht="21" customHeight="1" spans="1:8">
      <c r="A18" s="91"/>
      <c r="B18" s="155"/>
      <c r="C18" s="94"/>
      <c r="D18" s="94"/>
      <c r="E18" s="95"/>
      <c r="F18" s="95"/>
      <c r="G18" s="95"/>
      <c r="H18" s="91"/>
    </row>
    <row r="19" ht="21" customHeight="1" spans="1:8">
      <c r="A19" s="91"/>
      <c r="B19" s="145" t="s">
        <v>325</v>
      </c>
      <c r="C19" s="94"/>
      <c r="D19" s="94"/>
      <c r="E19" s="95">
        <f>SUM(E5:E18)</f>
        <v>0</v>
      </c>
      <c r="F19" s="95"/>
      <c r="G19" s="95"/>
      <c r="H19" s="91"/>
    </row>
    <row r="20" ht="21" customHeight="1" spans="1:8">
      <c r="A20" s="91"/>
      <c r="B20" s="145" t="s">
        <v>326</v>
      </c>
      <c r="C20" s="94"/>
      <c r="D20" s="94"/>
      <c r="E20" s="95"/>
      <c r="F20" s="95"/>
      <c r="G20" s="95"/>
      <c r="H20" s="91"/>
    </row>
    <row r="21" ht="21" customHeight="1" spans="1:8">
      <c r="A21" s="91"/>
      <c r="B21" s="145" t="s">
        <v>327</v>
      </c>
      <c r="C21" s="94"/>
      <c r="D21" s="94"/>
      <c r="E21" s="95">
        <f>E19-E20</f>
        <v>0</v>
      </c>
      <c r="F21" s="95">
        <f>SUM(F5:F18)</f>
        <v>0</v>
      </c>
      <c r="G21" s="95"/>
      <c r="H21" s="91"/>
    </row>
    <row r="22" ht="14.25" spans="1:11">
      <c r="A22" s="29" t="e">
        <f>#REF!&amp;#REF!</f>
        <v>#REF!</v>
      </c>
      <c r="B22" s="31"/>
      <c r="C22" s="31"/>
      <c r="E22" s="29" t="e">
        <f>#REF!&amp;#REF!</f>
        <v>#REF!</v>
      </c>
      <c r="F22" s="79" t="str">
        <f>现金!G21</f>
        <v>北京卓信大华资产评估有限公司</v>
      </c>
      <c r="G22" s="79"/>
      <c r="H22" s="79"/>
      <c r="I22" s="31"/>
      <c r="J22" s="31"/>
      <c r="K22" s="31"/>
    </row>
    <row r="23" ht="14.25" spans="1:11">
      <c r="A23" s="29" t="e">
        <f>#REF!&amp;#REF!</f>
        <v>#REF!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ht="14.25" spans="1:1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</sheetData>
  <mergeCells count="3">
    <mergeCell ref="B1:G1"/>
    <mergeCell ref="A2:H2"/>
    <mergeCell ref="F22:H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E25" sqref="E25"/>
    </sheetView>
  </sheetViews>
  <sheetFormatPr defaultColWidth="8.875" defaultRowHeight="15.75" outlineLevelCol="7"/>
  <cols>
    <col min="1" max="1" width="8.875" style="9"/>
    <col min="2" max="2" width="16.375" style="9" customWidth="1"/>
    <col min="3" max="3" width="15.375" style="9" customWidth="1"/>
    <col min="4" max="4" width="16.125" style="9" customWidth="1"/>
    <col min="5" max="5" width="16.875" style="9" customWidth="1"/>
    <col min="6" max="6" width="16.125" style="9" customWidth="1"/>
    <col min="7" max="7" width="15.875" style="9" customWidth="1"/>
    <col min="8" max="8" width="15.125" style="9" customWidth="1"/>
    <col min="9" max="16384" width="8.875" style="9"/>
  </cols>
  <sheetData>
    <row r="1" ht="30.95" customHeight="1" spans="1:8">
      <c r="A1" s="81" t="s">
        <v>328</v>
      </c>
      <c r="B1" s="81"/>
      <c r="C1" s="81"/>
      <c r="D1" s="81"/>
      <c r="E1" s="81"/>
      <c r="F1" s="81"/>
      <c r="G1" s="81"/>
      <c r="H1" s="932" t="s">
        <v>329</v>
      </c>
    </row>
    <row r="2" ht="14.25" spans="1:8">
      <c r="A2" s="82" t="str">
        <f>CONCATENATE([9]封面!D8,[9]封面!F8,[9]封面!G8,[9]封面!H8,[9]封面!I8,[9]封面!J8,[9]封面!K8)</f>
        <v/>
      </c>
      <c r="B2" s="82"/>
      <c r="C2" s="82"/>
      <c r="D2" s="82"/>
      <c r="E2" s="82"/>
      <c r="F2" s="83"/>
      <c r="G2" s="83"/>
      <c r="H2" s="83"/>
    </row>
    <row r="3" s="53" customFormat="1" ht="21" customHeight="1" spans="1:8">
      <c r="A3" s="3" t="e">
        <f>在用周转材料!A3</f>
        <v>#REF!</v>
      </c>
      <c r="B3" s="205"/>
      <c r="C3" s="205"/>
      <c r="D3" s="205"/>
      <c r="E3" s="14" t="e">
        <f>"    "&amp;#REF!</f>
        <v>#REF!</v>
      </c>
      <c r="F3" s="205"/>
      <c r="G3" s="205"/>
      <c r="H3" s="144" t="s">
        <v>100</v>
      </c>
    </row>
    <row r="4" ht="21" customHeight="1" spans="1:8">
      <c r="A4" s="84" t="s">
        <v>3</v>
      </c>
      <c r="B4" s="84" t="s">
        <v>330</v>
      </c>
      <c r="C4" s="84" t="s">
        <v>119</v>
      </c>
      <c r="D4" s="84" t="s">
        <v>331</v>
      </c>
      <c r="E4" s="86" t="s">
        <v>104</v>
      </c>
      <c r="F4" s="84" t="s">
        <v>9</v>
      </c>
      <c r="G4" s="84" t="s">
        <v>332</v>
      </c>
      <c r="H4" s="84" t="s">
        <v>11</v>
      </c>
    </row>
    <row r="5" ht="21" customHeight="1" spans="1:8">
      <c r="A5" s="19">
        <f>ROW()-4</f>
        <v>1</v>
      </c>
      <c r="B5" s="155"/>
      <c r="C5" s="94"/>
      <c r="D5" s="90"/>
      <c r="E5" s="95"/>
      <c r="F5" s="206"/>
      <c r="G5" s="95"/>
      <c r="H5" s="153"/>
    </row>
    <row r="6" ht="21" customHeight="1" spans="1:8">
      <c r="A6" s="90"/>
      <c r="B6" s="150"/>
      <c r="C6" s="151"/>
      <c r="D6" s="150"/>
      <c r="E6" s="95"/>
      <c r="F6" s="152"/>
      <c r="G6" s="95"/>
      <c r="H6" s="91"/>
    </row>
    <row r="7" ht="21" customHeight="1" spans="1:8">
      <c r="A7" s="154"/>
      <c r="B7" s="150"/>
      <c r="C7" s="151"/>
      <c r="D7" s="96"/>
      <c r="E7" s="95"/>
      <c r="F7" s="152"/>
      <c r="G7" s="95"/>
      <c r="H7" s="153"/>
    </row>
    <row r="8" ht="21" customHeight="1" spans="1:8">
      <c r="A8" s="154"/>
      <c r="B8" s="150"/>
      <c r="C8" s="151"/>
      <c r="D8" s="150"/>
      <c r="E8" s="95"/>
      <c r="F8" s="152"/>
      <c r="G8" s="95"/>
      <c r="H8" s="153"/>
    </row>
    <row r="9" ht="21" customHeight="1" spans="1:8">
      <c r="A9" s="154"/>
      <c r="B9" s="150"/>
      <c r="C9" s="151"/>
      <c r="D9" s="150"/>
      <c r="E9" s="95"/>
      <c r="F9" s="152"/>
      <c r="G9" s="95"/>
      <c r="H9" s="153"/>
    </row>
    <row r="10" ht="21" customHeight="1" spans="1:8">
      <c r="A10" s="154"/>
      <c r="B10" s="150"/>
      <c r="C10" s="151"/>
      <c r="D10" s="150"/>
      <c r="E10" s="95"/>
      <c r="F10" s="152"/>
      <c r="G10" s="95"/>
      <c r="H10" s="153"/>
    </row>
    <row r="11" ht="21" customHeight="1" spans="1:8">
      <c r="A11" s="154"/>
      <c r="B11" s="150"/>
      <c r="C11" s="151"/>
      <c r="D11" s="150"/>
      <c r="E11" s="95"/>
      <c r="F11" s="152"/>
      <c r="G11" s="95"/>
      <c r="H11" s="153"/>
    </row>
    <row r="12" ht="21" customHeight="1" spans="1:8">
      <c r="A12" s="154"/>
      <c r="B12" s="150"/>
      <c r="C12" s="151"/>
      <c r="D12" s="150"/>
      <c r="E12" s="95"/>
      <c r="F12" s="152"/>
      <c r="G12" s="95"/>
      <c r="H12" s="153"/>
    </row>
    <row r="13" ht="21" customHeight="1" spans="1:8">
      <c r="A13" s="154"/>
      <c r="B13" s="150"/>
      <c r="C13" s="151"/>
      <c r="D13" s="150"/>
      <c r="E13" s="95"/>
      <c r="F13" s="152"/>
      <c r="G13" s="95"/>
      <c r="H13" s="153"/>
    </row>
    <row r="14" ht="21" customHeight="1" spans="1:8">
      <c r="A14" s="154"/>
      <c r="B14" s="150"/>
      <c r="C14" s="151"/>
      <c r="D14" s="150"/>
      <c r="E14" s="95"/>
      <c r="F14" s="152"/>
      <c r="G14" s="95"/>
      <c r="H14" s="153"/>
    </row>
    <row r="15" ht="21" customHeight="1" spans="1:8">
      <c r="A15" s="154"/>
      <c r="B15" s="150"/>
      <c r="C15" s="151"/>
      <c r="D15" s="150"/>
      <c r="E15" s="95"/>
      <c r="F15" s="152"/>
      <c r="G15" s="95"/>
      <c r="H15" s="153"/>
    </row>
    <row r="16" ht="21" customHeight="1" spans="1:8">
      <c r="A16" s="154"/>
      <c r="B16" s="150"/>
      <c r="C16" s="151"/>
      <c r="D16" s="150"/>
      <c r="E16" s="95"/>
      <c r="F16" s="152"/>
      <c r="G16" s="95"/>
      <c r="H16" s="153"/>
    </row>
    <row r="17" ht="21" customHeight="1" spans="1:8">
      <c r="A17" s="154"/>
      <c r="B17" s="150"/>
      <c r="C17" s="151"/>
      <c r="D17" s="150"/>
      <c r="E17" s="95"/>
      <c r="F17" s="152"/>
      <c r="G17" s="95"/>
      <c r="H17" s="153"/>
    </row>
    <row r="18" ht="21" customHeight="1" spans="1:8">
      <c r="A18" s="91"/>
      <c r="B18" s="155"/>
      <c r="C18" s="94"/>
      <c r="D18" s="94"/>
      <c r="E18" s="95"/>
      <c r="F18" s="95"/>
      <c r="G18" s="95"/>
      <c r="H18" s="91"/>
    </row>
    <row r="19" ht="21" customHeight="1" spans="1:8">
      <c r="A19" s="91"/>
      <c r="B19" s="155"/>
      <c r="C19" s="94"/>
      <c r="D19" s="94"/>
      <c r="E19" s="95"/>
      <c r="F19" s="95"/>
      <c r="G19" s="95"/>
      <c r="H19" s="91"/>
    </row>
    <row r="20" ht="21" customHeight="1" spans="1:8">
      <c r="A20" s="91"/>
      <c r="B20" s="145" t="s">
        <v>333</v>
      </c>
      <c r="C20" s="94"/>
      <c r="D20" s="94"/>
      <c r="E20" s="95"/>
      <c r="F20" s="95"/>
      <c r="G20" s="95"/>
      <c r="H20" s="91"/>
    </row>
    <row r="21" ht="14.25" spans="1:8">
      <c r="A21" s="29" t="e">
        <f>#REF!&amp;#REF!</f>
        <v>#REF!</v>
      </c>
      <c r="B21" s="31"/>
      <c r="C21" s="31"/>
      <c r="D21" s="31"/>
      <c r="E21" s="29" t="e">
        <f>#REF!&amp;#REF!</f>
        <v>#REF!</v>
      </c>
      <c r="F21" s="79" t="str">
        <f>现金!G21</f>
        <v>北京卓信大华资产评估有限公司</v>
      </c>
      <c r="G21" s="79"/>
      <c r="H21" s="79"/>
    </row>
    <row r="22" ht="14.25" spans="1:8">
      <c r="A22" s="29" t="e">
        <f>#REF!&amp;#REF!</f>
        <v>#REF!</v>
      </c>
      <c r="B22" s="31"/>
      <c r="C22" s="31"/>
      <c r="D22" s="31"/>
      <c r="E22" s="31"/>
      <c r="F22" s="31"/>
      <c r="G22" s="31"/>
      <c r="H22" s="31"/>
    </row>
  </sheetData>
  <mergeCells count="3">
    <mergeCell ref="A1:G1"/>
    <mergeCell ref="A2:H2"/>
    <mergeCell ref="F21:H21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E25" sqref="E25"/>
    </sheetView>
  </sheetViews>
  <sheetFormatPr defaultColWidth="9" defaultRowHeight="15.75"/>
  <cols>
    <col min="1" max="1" width="9.5" style="2" customWidth="1"/>
    <col min="2" max="2" width="19.125" style="2" customWidth="1"/>
    <col min="3" max="3" width="10.125" style="2" customWidth="1"/>
    <col min="4" max="5" width="21.375" style="2" customWidth="1"/>
    <col min="6" max="6" width="12.625" style="2" customWidth="1"/>
    <col min="7" max="7" width="23.375" style="2" customWidth="1"/>
    <col min="8" max="8" width="16.375" style="2" customWidth="1"/>
    <col min="9" max="9" width="8.125" style="2" customWidth="1"/>
    <col min="10" max="10" width="18.625" style="2" customWidth="1"/>
    <col min="11" max="16384" width="9" style="2"/>
  </cols>
  <sheetData>
    <row r="1" ht="30" customHeight="1" spans="1:7">
      <c r="A1" s="324"/>
      <c r="B1" s="324"/>
      <c r="C1" s="324"/>
      <c r="D1" s="325" t="s">
        <v>334</v>
      </c>
      <c r="F1" s="324"/>
      <c r="G1" s="79" t="s">
        <v>335</v>
      </c>
    </row>
    <row r="2" ht="15" customHeight="1" spans="7:7">
      <c r="G2" s="79"/>
    </row>
    <row r="3" s="3" customFormat="1" ht="20.25" customHeight="1" spans="1:10">
      <c r="A3" s="3" t="e">
        <f>流动资产汇总!A3</f>
        <v>#REF!</v>
      </c>
      <c r="D3" s="871" t="e">
        <f>流动资产汇总!D3</f>
        <v>#REF!</v>
      </c>
      <c r="E3" s="871"/>
      <c r="F3" s="134"/>
      <c r="G3" s="15" t="s">
        <v>2</v>
      </c>
      <c r="H3" s="134"/>
      <c r="I3" s="134"/>
      <c r="J3" s="134"/>
    </row>
    <row r="4" s="4" customFormat="1" ht="21" customHeight="1" spans="1:7">
      <c r="A4" s="17" t="s">
        <v>3</v>
      </c>
      <c r="B4" s="17" t="s">
        <v>330</v>
      </c>
      <c r="C4" s="17" t="s">
        <v>217</v>
      </c>
      <c r="D4" s="18" t="s">
        <v>8</v>
      </c>
      <c r="E4" s="17" t="s">
        <v>9</v>
      </c>
      <c r="F4" s="17" t="s">
        <v>10</v>
      </c>
      <c r="G4" s="17" t="s">
        <v>19</v>
      </c>
    </row>
    <row r="5" s="5" customFormat="1" ht="21" customHeight="1" spans="1:7">
      <c r="A5" s="19">
        <f>ROW()-4</f>
        <v>1</v>
      </c>
      <c r="B5" s="20"/>
      <c r="C5" s="20"/>
      <c r="D5" s="34"/>
      <c r="E5" s="34"/>
      <c r="F5" s="930">
        <f>IF(D5=0,0,ROUND((E5-D5)/D5*100,2))</f>
        <v>0</v>
      </c>
      <c r="G5" s="20"/>
    </row>
    <row r="6" s="5" customFormat="1" ht="21" customHeight="1" spans="1:7">
      <c r="A6" s="25"/>
      <c r="B6" s="20"/>
      <c r="C6" s="20"/>
      <c r="D6" s="34"/>
      <c r="E6" s="34"/>
      <c r="F6" s="34"/>
      <c r="G6" s="20"/>
    </row>
    <row r="7" s="5" customFormat="1" ht="21" customHeight="1" spans="1:7">
      <c r="A7" s="25"/>
      <c r="B7" s="20"/>
      <c r="C7" s="20"/>
      <c r="D7" s="34"/>
      <c r="E7" s="34"/>
      <c r="F7" s="34"/>
      <c r="G7" s="20"/>
    </row>
    <row r="8" s="5" customFormat="1" ht="21" customHeight="1" spans="1:7">
      <c r="A8" s="25"/>
      <c r="B8" s="20"/>
      <c r="C8" s="20"/>
      <c r="D8" s="34"/>
      <c r="E8" s="34"/>
      <c r="F8" s="34"/>
      <c r="G8" s="20"/>
    </row>
    <row r="9" s="5" customFormat="1" ht="21" customHeight="1" spans="1:7">
      <c r="A9" s="25"/>
      <c r="B9" s="20"/>
      <c r="C9" s="20"/>
      <c r="D9" s="34"/>
      <c r="E9" s="34"/>
      <c r="F9" s="34"/>
      <c r="G9" s="20"/>
    </row>
    <row r="10" s="5" customFormat="1" ht="21" customHeight="1" spans="1:7">
      <c r="A10" s="25"/>
      <c r="B10" s="20"/>
      <c r="C10" s="20"/>
      <c r="D10" s="34"/>
      <c r="E10" s="34"/>
      <c r="F10" s="34"/>
      <c r="G10" s="20"/>
    </row>
    <row r="11" s="5" customFormat="1" ht="21" customHeight="1" spans="1:7">
      <c r="A11" s="25"/>
      <c r="B11" s="20"/>
      <c r="C11" s="20"/>
      <c r="D11" s="34"/>
      <c r="E11" s="34"/>
      <c r="F11" s="34"/>
      <c r="G11" s="20"/>
    </row>
    <row r="12" s="5" customFormat="1" ht="21" customHeight="1" spans="1:7">
      <c r="A12" s="25"/>
      <c r="B12" s="20"/>
      <c r="C12" s="20"/>
      <c r="D12" s="34"/>
      <c r="E12" s="34"/>
      <c r="F12" s="34"/>
      <c r="G12" s="20"/>
    </row>
    <row r="13" s="5" customFormat="1" ht="21" customHeight="1" spans="1:7">
      <c r="A13" s="25"/>
      <c r="B13" s="20"/>
      <c r="C13" s="20"/>
      <c r="D13" s="34"/>
      <c r="E13" s="34"/>
      <c r="F13" s="34"/>
      <c r="G13" s="20"/>
    </row>
    <row r="14" s="5" customFormat="1" ht="21" customHeight="1" spans="1:7">
      <c r="A14" s="25"/>
      <c r="B14" s="20"/>
      <c r="C14" s="20"/>
      <c r="D14" s="34"/>
      <c r="E14" s="34"/>
      <c r="F14" s="34"/>
      <c r="G14" s="20"/>
    </row>
    <row r="15" s="5" customFormat="1" ht="21" customHeight="1" spans="1:7">
      <c r="A15" s="25"/>
      <c r="B15" s="20"/>
      <c r="C15" s="20"/>
      <c r="D15" s="34"/>
      <c r="E15" s="34"/>
      <c r="F15" s="34"/>
      <c r="G15" s="20"/>
    </row>
    <row r="16" s="5" customFormat="1" ht="21" customHeight="1" spans="1:7">
      <c r="A16" s="25"/>
      <c r="B16" s="20"/>
      <c r="C16" s="20"/>
      <c r="D16" s="34"/>
      <c r="E16" s="34"/>
      <c r="F16" s="34"/>
      <c r="G16" s="20"/>
    </row>
    <row r="17" s="5" customFormat="1" ht="21" customHeight="1" spans="1:7">
      <c r="A17" s="25"/>
      <c r="B17" s="20"/>
      <c r="C17" s="20"/>
      <c r="D17" s="34"/>
      <c r="E17" s="34"/>
      <c r="F17" s="34"/>
      <c r="G17" s="20"/>
    </row>
    <row r="18" s="5" customFormat="1" ht="21" customHeight="1" spans="1:7">
      <c r="A18" s="25"/>
      <c r="B18" s="20"/>
      <c r="C18" s="20"/>
      <c r="D18" s="34"/>
      <c r="E18" s="34"/>
      <c r="F18" s="34"/>
      <c r="G18" s="20"/>
    </row>
    <row r="19" s="5" customFormat="1" ht="21" customHeight="1" spans="1:7">
      <c r="A19" s="25"/>
      <c r="B19" s="20"/>
      <c r="C19" s="20"/>
      <c r="D19" s="34"/>
      <c r="E19" s="34"/>
      <c r="F19" s="34"/>
      <c r="G19" s="20"/>
    </row>
    <row r="20" s="5" customFormat="1" ht="21" customHeight="1" spans="1:7">
      <c r="A20" s="25"/>
      <c r="B20" s="20"/>
      <c r="C20" s="20"/>
      <c r="D20" s="34"/>
      <c r="E20" s="34"/>
      <c r="F20" s="34"/>
      <c r="G20" s="20"/>
    </row>
    <row r="21" s="6" customFormat="1" ht="21" customHeight="1" spans="1:7">
      <c r="A21" s="27"/>
      <c r="B21" s="17" t="s">
        <v>12</v>
      </c>
      <c r="C21" s="17"/>
      <c r="D21" s="268">
        <f>SUM(D5:D20)</f>
        <v>0</v>
      </c>
      <c r="E21" s="268">
        <f>SUM(E5:E20)</f>
        <v>0</v>
      </c>
      <c r="F21" s="346">
        <f>IF(D21=0,0,ROUND((E21-D21)/D21*100,2))</f>
        <v>0</v>
      </c>
      <c r="G21" s="27"/>
    </row>
    <row r="22" s="31" customFormat="1" ht="12.75" spans="1:7">
      <c r="A22" s="29" t="e">
        <f>#REF!&amp;#REF!</f>
        <v>#REF!</v>
      </c>
      <c r="D22" s="931" t="e">
        <f>#REF!&amp;#REF!</f>
        <v>#REF!</v>
      </c>
      <c r="E22" s="931"/>
      <c r="F22" s="79" t="str">
        <f>现金!G21</f>
        <v>北京卓信大华资产评估有限公司</v>
      </c>
      <c r="G22" s="79"/>
    </row>
    <row r="23" s="31" customFormat="1" ht="12.75" spans="1:1">
      <c r="A23" s="29" t="e">
        <f>#REF!&amp;#REF!</f>
        <v>#REF!</v>
      </c>
    </row>
    <row r="24" s="31" customFormat="1" ht="12.75"/>
    <row r="25" s="31" customFormat="1" ht="12.75"/>
  </sheetData>
  <mergeCells count="3">
    <mergeCell ref="D3:E3"/>
    <mergeCell ref="D22:E22"/>
    <mergeCell ref="F22:G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E25" sqref="E25"/>
    </sheetView>
  </sheetViews>
  <sheetFormatPr defaultColWidth="9" defaultRowHeight="15.75"/>
  <cols>
    <col min="1" max="1" width="9" style="2"/>
    <col min="2" max="2" width="22.5" style="2" customWidth="1"/>
    <col min="3" max="4" width="10.625" style="2" customWidth="1"/>
    <col min="5" max="5" width="10.375" style="2" customWidth="1"/>
    <col min="6" max="6" width="10" style="2" customWidth="1"/>
    <col min="7" max="8" width="14.625" style="2" customWidth="1"/>
    <col min="9" max="9" width="8.625" style="2" customWidth="1"/>
    <col min="10" max="10" width="14.125" style="2" customWidth="1"/>
    <col min="11" max="16384" width="9" style="2"/>
  </cols>
  <sheetData>
    <row r="1" ht="30" customHeight="1" spans="1:10">
      <c r="A1" s="929" t="s">
        <v>336</v>
      </c>
      <c r="B1" s="325"/>
      <c r="C1" s="325"/>
      <c r="D1" s="325"/>
      <c r="E1" s="325"/>
      <c r="F1" s="325"/>
      <c r="G1" s="325"/>
      <c r="H1" s="325"/>
      <c r="I1" s="325"/>
      <c r="J1" s="79" t="s">
        <v>337</v>
      </c>
    </row>
    <row r="2" ht="15" customHeight="1" spans="10:10">
      <c r="J2" s="79"/>
    </row>
    <row r="3" s="3" customFormat="1" ht="21" customHeight="1" spans="1:10">
      <c r="A3" s="3" t="e">
        <f>流动资产汇总!A3</f>
        <v>#REF!</v>
      </c>
      <c r="C3" s="134"/>
      <c r="D3" s="341"/>
      <c r="E3" s="341"/>
      <c r="F3" s="14" t="e">
        <f>流动资产汇总!D3</f>
        <v>#REF!</v>
      </c>
      <c r="G3" s="134"/>
      <c r="H3" s="134"/>
      <c r="I3" s="134"/>
      <c r="J3" s="15" t="s">
        <v>2</v>
      </c>
    </row>
    <row r="4" s="4" customFormat="1" ht="21" customHeight="1" spans="1:10">
      <c r="A4" s="17" t="s">
        <v>3</v>
      </c>
      <c r="B4" s="17" t="s">
        <v>338</v>
      </c>
      <c r="C4" s="17" t="s">
        <v>119</v>
      </c>
      <c r="D4" s="17" t="s">
        <v>88</v>
      </c>
      <c r="E4" s="17" t="s">
        <v>339</v>
      </c>
      <c r="F4" s="17" t="s">
        <v>112</v>
      </c>
      <c r="G4" s="18" t="s">
        <v>8</v>
      </c>
      <c r="H4" s="17" t="s">
        <v>9</v>
      </c>
      <c r="I4" s="17" t="s">
        <v>10</v>
      </c>
      <c r="J4" s="17" t="s">
        <v>19</v>
      </c>
    </row>
    <row r="5" s="5" customFormat="1" ht="21" customHeight="1" spans="1:10">
      <c r="A5" s="19">
        <f>ROW()-4</f>
        <v>1</v>
      </c>
      <c r="B5" s="20"/>
      <c r="C5" s="23"/>
      <c r="D5" s="23"/>
      <c r="E5" s="23"/>
      <c r="F5" s="23"/>
      <c r="G5" s="22"/>
      <c r="H5" s="22"/>
      <c r="I5" s="97">
        <f>IF(G5=0,0,ROUND((H5-G5)/G5*100,2))</f>
        <v>0</v>
      </c>
      <c r="J5" s="20"/>
    </row>
    <row r="6" s="5" customFormat="1" ht="21" customHeight="1" spans="1:10">
      <c r="A6" s="25"/>
      <c r="B6" s="20"/>
      <c r="C6" s="23"/>
      <c r="D6" s="23"/>
      <c r="E6" s="23"/>
      <c r="F6" s="23"/>
      <c r="G6" s="22"/>
      <c r="H6" s="22"/>
      <c r="I6" s="22"/>
      <c r="J6" s="20"/>
    </row>
    <row r="7" s="5" customFormat="1" ht="21" customHeight="1" spans="1:10">
      <c r="A7" s="25"/>
      <c r="B7" s="20"/>
      <c r="C7" s="23"/>
      <c r="D7" s="23"/>
      <c r="E7" s="23"/>
      <c r="F7" s="23"/>
      <c r="G7" s="22"/>
      <c r="H7" s="22"/>
      <c r="I7" s="22"/>
      <c r="J7" s="20"/>
    </row>
    <row r="8" s="5" customFormat="1" ht="21" customHeight="1" spans="1:10">
      <c r="A8" s="25"/>
      <c r="B8" s="20"/>
      <c r="C8" s="23"/>
      <c r="D8" s="23"/>
      <c r="E8" s="23"/>
      <c r="F8" s="23"/>
      <c r="G8" s="22"/>
      <c r="H8" s="22"/>
      <c r="I8" s="22"/>
      <c r="J8" s="20"/>
    </row>
    <row r="9" s="5" customFormat="1" ht="21" customHeight="1" spans="1:10">
      <c r="A9" s="25"/>
      <c r="B9" s="20"/>
      <c r="C9" s="23"/>
      <c r="D9" s="23"/>
      <c r="E9" s="23"/>
      <c r="F9" s="23"/>
      <c r="G9" s="22"/>
      <c r="H9" s="22"/>
      <c r="I9" s="22"/>
      <c r="J9" s="20"/>
    </row>
    <row r="10" s="5" customFormat="1" ht="21" customHeight="1" spans="1:10">
      <c r="A10" s="25"/>
      <c r="B10" s="20"/>
      <c r="C10" s="23"/>
      <c r="D10" s="23"/>
      <c r="E10" s="23"/>
      <c r="F10" s="23"/>
      <c r="G10" s="22"/>
      <c r="H10" s="22"/>
      <c r="I10" s="22"/>
      <c r="J10" s="20"/>
    </row>
    <row r="11" s="5" customFormat="1" ht="21" customHeight="1" spans="1:10">
      <c r="A11" s="25"/>
      <c r="B11" s="20"/>
      <c r="C11" s="23"/>
      <c r="D11" s="23"/>
      <c r="E11" s="23"/>
      <c r="F11" s="23"/>
      <c r="G11" s="22"/>
      <c r="H11" s="22"/>
      <c r="I11" s="22"/>
      <c r="J11" s="20"/>
    </row>
    <row r="12" s="5" customFormat="1" ht="21" customHeight="1" spans="1:10">
      <c r="A12" s="25"/>
      <c r="B12" s="20"/>
      <c r="C12" s="23"/>
      <c r="D12" s="23"/>
      <c r="E12" s="23"/>
      <c r="F12" s="23"/>
      <c r="G12" s="22"/>
      <c r="H12" s="22"/>
      <c r="I12" s="22"/>
      <c r="J12" s="20"/>
    </row>
    <row r="13" s="5" customFormat="1" ht="21" customHeight="1" spans="1:10">
      <c r="A13" s="25"/>
      <c r="B13" s="20"/>
      <c r="C13" s="23"/>
      <c r="D13" s="23"/>
      <c r="E13" s="23"/>
      <c r="F13" s="23"/>
      <c r="G13" s="22"/>
      <c r="H13" s="22"/>
      <c r="I13" s="22"/>
      <c r="J13" s="20"/>
    </row>
    <row r="14" s="5" customFormat="1" ht="21" customHeight="1" spans="1:10">
      <c r="A14" s="25"/>
      <c r="B14" s="20"/>
      <c r="C14" s="23"/>
      <c r="D14" s="23"/>
      <c r="E14" s="23"/>
      <c r="F14" s="23"/>
      <c r="G14" s="22"/>
      <c r="H14" s="22"/>
      <c r="I14" s="22"/>
      <c r="J14" s="20"/>
    </row>
    <row r="15" s="5" customFormat="1" ht="21" customHeight="1" spans="1:10">
      <c r="A15" s="25"/>
      <c r="B15" s="20"/>
      <c r="C15" s="23"/>
      <c r="D15" s="23"/>
      <c r="E15" s="23"/>
      <c r="F15" s="23"/>
      <c r="G15" s="22"/>
      <c r="H15" s="22"/>
      <c r="I15" s="22"/>
      <c r="J15" s="20"/>
    </row>
    <row r="16" s="5" customFormat="1" ht="21" customHeight="1" spans="1:10">
      <c r="A16" s="25"/>
      <c r="B16" s="20"/>
      <c r="C16" s="23"/>
      <c r="D16" s="23"/>
      <c r="E16" s="23"/>
      <c r="F16" s="23"/>
      <c r="G16" s="22"/>
      <c r="H16" s="22"/>
      <c r="I16" s="22"/>
      <c r="J16" s="20"/>
    </row>
    <row r="17" s="5" customFormat="1" ht="21" customHeight="1" spans="1:10">
      <c r="A17" s="25"/>
      <c r="B17" s="20"/>
      <c r="C17" s="23"/>
      <c r="D17" s="23"/>
      <c r="E17" s="23"/>
      <c r="F17" s="23"/>
      <c r="G17" s="22"/>
      <c r="H17" s="22"/>
      <c r="I17" s="22"/>
      <c r="J17" s="20"/>
    </row>
    <row r="18" s="5" customFormat="1" ht="21" customHeight="1" spans="1:10">
      <c r="A18" s="25"/>
      <c r="B18" s="20"/>
      <c r="C18" s="23"/>
      <c r="D18" s="23"/>
      <c r="E18" s="23"/>
      <c r="F18" s="23"/>
      <c r="G18" s="22"/>
      <c r="H18" s="22"/>
      <c r="I18" s="22"/>
      <c r="J18" s="20"/>
    </row>
    <row r="19" s="5" customFormat="1" ht="21" customHeight="1" spans="1:10">
      <c r="A19" s="25"/>
      <c r="B19" s="20"/>
      <c r="C19" s="23"/>
      <c r="D19" s="23"/>
      <c r="E19" s="23"/>
      <c r="F19" s="23"/>
      <c r="G19" s="22"/>
      <c r="H19" s="22"/>
      <c r="I19" s="22"/>
      <c r="J19" s="20"/>
    </row>
    <row r="20" s="5" customFormat="1" ht="21" customHeight="1" spans="1:10">
      <c r="A20" s="25"/>
      <c r="B20" s="20"/>
      <c r="C20" s="23"/>
      <c r="D20" s="23"/>
      <c r="E20" s="23"/>
      <c r="F20" s="23"/>
      <c r="G20" s="22"/>
      <c r="H20" s="22"/>
      <c r="I20" s="22"/>
      <c r="J20" s="20"/>
    </row>
    <row r="21" s="5" customFormat="1" ht="21" customHeight="1" spans="1:10">
      <c r="A21" s="20"/>
      <c r="B21" s="17" t="s">
        <v>12</v>
      </c>
      <c r="C21" s="20"/>
      <c r="D21" s="20"/>
      <c r="E21" s="20"/>
      <c r="F21" s="20"/>
      <c r="G21" s="28">
        <f>SUM(G5:G20)</f>
        <v>0</v>
      </c>
      <c r="H21" s="28">
        <f>SUM(H5:H20)</f>
        <v>0</v>
      </c>
      <c r="I21" s="346">
        <f>IF(G21=0,0,ROUND((H21-G21)/G21*100,2))</f>
        <v>0</v>
      </c>
      <c r="J21" s="20"/>
    </row>
    <row r="22" s="31" customFormat="1" ht="12.75" spans="1:10">
      <c r="A22" s="29" t="e">
        <f>#REF!&amp;#REF!</f>
        <v>#REF!</v>
      </c>
      <c r="F22" s="29" t="e">
        <f>#REF!&amp;#REF!</f>
        <v>#REF!</v>
      </c>
      <c r="H22" s="79" t="str">
        <f>现金!G21</f>
        <v>北京卓信大华资产评估有限公司</v>
      </c>
      <c r="I22" s="79"/>
      <c r="J22" s="79"/>
    </row>
    <row r="23" s="31" customFormat="1" ht="12.75" spans="1:1">
      <c r="A23" s="29" t="e">
        <f>#REF!&amp;#REF!</f>
        <v>#REF!</v>
      </c>
    </row>
    <row r="24" s="31" customFormat="1" ht="12.75"/>
  </sheetData>
  <mergeCells count="2">
    <mergeCell ref="A1:I1"/>
    <mergeCell ref="H22:J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:IV65536"/>
    </sheetView>
  </sheetViews>
  <sheetFormatPr defaultColWidth="8.875" defaultRowHeight="15.75"/>
  <cols>
    <col min="1" max="1" width="5.5" style="9" customWidth="1"/>
    <col min="2" max="2" width="13.125" style="9" customWidth="1"/>
    <col min="3" max="3" width="10" style="9" customWidth="1"/>
    <col min="4" max="4" width="10.625" style="9" customWidth="1"/>
    <col min="5" max="5" width="11.125" style="9" customWidth="1"/>
    <col min="6" max="6" width="13.125" style="9" customWidth="1"/>
    <col min="7" max="11" width="11.625" style="9" customWidth="1"/>
    <col min="12" max="16384" width="8.875" style="9"/>
  </cols>
  <sheetData>
    <row r="1" ht="23.25" spans="1:11">
      <c r="A1" s="870"/>
      <c r="B1" s="870"/>
      <c r="C1" s="870"/>
      <c r="D1" s="324"/>
      <c r="E1" s="347" t="s">
        <v>340</v>
      </c>
      <c r="F1" s="324"/>
      <c r="H1" s="347"/>
      <c r="I1" s="324"/>
      <c r="J1" s="324"/>
      <c r="K1" s="79" t="s">
        <v>341</v>
      </c>
    </row>
    <row r="2" spans="1:11">
      <c r="A2" s="322"/>
      <c r="B2" s="322"/>
      <c r="C2" s="322"/>
      <c r="D2" s="2"/>
      <c r="E2" s="2"/>
      <c r="F2" s="2"/>
      <c r="G2" s="2"/>
      <c r="H2" s="2"/>
      <c r="I2" s="2"/>
      <c r="J2" s="2"/>
      <c r="K2" s="79"/>
    </row>
    <row r="3" s="53" customFormat="1" ht="14.25" spans="1:11">
      <c r="A3" s="305" t="e">
        <f>#REF!</f>
        <v>#REF!</v>
      </c>
      <c r="B3" s="305"/>
      <c r="C3" s="305"/>
      <c r="D3" s="3"/>
      <c r="E3" s="3"/>
      <c r="F3" s="14" t="e">
        <f>#REF!</f>
        <v>#REF!</v>
      </c>
      <c r="G3" s="326"/>
      <c r="H3" s="326"/>
      <c r="I3" s="326"/>
      <c r="J3" s="3"/>
      <c r="K3" s="15" t="s">
        <v>2</v>
      </c>
    </row>
    <row r="4" ht="21" customHeight="1" spans="1:11">
      <c r="A4" s="26" t="s">
        <v>3</v>
      </c>
      <c r="B4" s="84" t="s">
        <v>74</v>
      </c>
      <c r="C4" s="84" t="s">
        <v>342</v>
      </c>
      <c r="D4" s="84" t="s">
        <v>87</v>
      </c>
      <c r="E4" s="84" t="s">
        <v>343</v>
      </c>
      <c r="F4" s="84" t="s">
        <v>112</v>
      </c>
      <c r="G4" s="84" t="s">
        <v>344</v>
      </c>
      <c r="H4" s="84" t="s">
        <v>104</v>
      </c>
      <c r="I4" s="17" t="s">
        <v>9</v>
      </c>
      <c r="J4" s="17" t="s">
        <v>18</v>
      </c>
      <c r="K4" s="17" t="s">
        <v>10</v>
      </c>
    </row>
    <row r="5" ht="21" customHeight="1" spans="1:11">
      <c r="A5" s="19">
        <f>ROW()-4</f>
        <v>1</v>
      </c>
      <c r="B5" s="36"/>
      <c r="C5" s="36"/>
      <c r="D5" s="20"/>
      <c r="E5" s="20"/>
      <c r="F5" s="20"/>
      <c r="G5" s="298"/>
      <c r="H5" s="298"/>
      <c r="I5" s="298"/>
      <c r="J5" s="298">
        <f>I5-G5</f>
        <v>0</v>
      </c>
      <c r="K5" s="334">
        <f>IF(G5=0,0,ROUND((I5-G5)/G5*100,2))</f>
        <v>0</v>
      </c>
    </row>
    <row r="6" ht="21" customHeight="1" spans="1:11">
      <c r="A6" s="926"/>
      <c r="B6" s="36"/>
      <c r="C6" s="36"/>
      <c r="D6" s="20"/>
      <c r="E6" s="20"/>
      <c r="F6" s="20"/>
      <c r="G6" s="298"/>
      <c r="H6" s="298"/>
      <c r="I6" s="298"/>
      <c r="J6" s="298">
        <f>I6-G6</f>
        <v>0</v>
      </c>
      <c r="K6" s="334">
        <f>IF(G6=0,0,ROUND((I6-G6)/G6*100,2))</f>
        <v>0</v>
      </c>
    </row>
    <row r="7" ht="21" customHeight="1" spans="1:11">
      <c r="A7" s="926"/>
      <c r="B7" s="36"/>
      <c r="C7" s="36"/>
      <c r="D7" s="20"/>
      <c r="E7" s="20"/>
      <c r="F7" s="20"/>
      <c r="G7" s="298"/>
      <c r="H7" s="298"/>
      <c r="I7" s="298"/>
      <c r="J7" s="298">
        <f>I7-G7</f>
        <v>0</v>
      </c>
      <c r="K7" s="334">
        <f>IF(G7=0,0,ROUND((I7-G7)/G7*100,2))</f>
        <v>0</v>
      </c>
    </row>
    <row r="8" ht="21" customHeight="1" spans="1:11">
      <c r="A8" s="926"/>
      <c r="B8" s="36"/>
      <c r="C8" s="36"/>
      <c r="D8" s="20"/>
      <c r="E8" s="20"/>
      <c r="F8" s="20"/>
      <c r="G8" s="298"/>
      <c r="H8" s="298"/>
      <c r="I8" s="298"/>
      <c r="J8" s="298">
        <f>I8-G8</f>
        <v>0</v>
      </c>
      <c r="K8" s="334">
        <f>IF(G8=0,0,ROUND((I8-G8)/G8*100,2))</f>
        <v>0</v>
      </c>
    </row>
    <row r="9" ht="21" customHeight="1" spans="1:11">
      <c r="A9" s="926"/>
      <c r="B9" s="36"/>
      <c r="C9" s="36"/>
      <c r="D9" s="20"/>
      <c r="E9" s="20"/>
      <c r="F9" s="20"/>
      <c r="G9" s="298"/>
      <c r="H9" s="298"/>
      <c r="I9" s="298"/>
      <c r="J9" s="298">
        <f>I9-G9</f>
        <v>0</v>
      </c>
      <c r="K9" s="334">
        <f>IF(G9=0,0,ROUND((I9-G9)/G9*100,2))</f>
        <v>0</v>
      </c>
    </row>
    <row r="10" ht="21" customHeight="1" spans="1:11">
      <c r="A10" s="926"/>
      <c r="B10" s="36"/>
      <c r="C10" s="36"/>
      <c r="D10" s="20"/>
      <c r="E10" s="20"/>
      <c r="F10" s="20"/>
      <c r="G10" s="298"/>
      <c r="H10" s="298"/>
      <c r="I10" s="298"/>
      <c r="J10" s="298"/>
      <c r="K10" s="334"/>
    </row>
    <row r="11" ht="21" customHeight="1" spans="1:11">
      <c r="A11" s="926"/>
      <c r="B11" s="36"/>
      <c r="C11" s="36"/>
      <c r="D11" s="20"/>
      <c r="E11" s="20"/>
      <c r="F11" s="20"/>
      <c r="G11" s="298"/>
      <c r="H11" s="298"/>
      <c r="I11" s="298"/>
      <c r="J11" s="298"/>
      <c r="K11" s="334"/>
    </row>
    <row r="12" ht="21" customHeight="1" spans="1:11">
      <c r="A12" s="926"/>
      <c r="B12" s="36"/>
      <c r="C12" s="36"/>
      <c r="D12" s="20"/>
      <c r="E12" s="20"/>
      <c r="F12" s="20"/>
      <c r="G12" s="298"/>
      <c r="H12" s="298"/>
      <c r="I12" s="298"/>
      <c r="J12" s="298"/>
      <c r="K12" s="334"/>
    </row>
    <row r="13" ht="21" customHeight="1" spans="1:11">
      <c r="A13" s="926"/>
      <c r="B13" s="36"/>
      <c r="C13" s="36"/>
      <c r="D13" s="20"/>
      <c r="E13" s="20"/>
      <c r="F13" s="20"/>
      <c r="G13" s="298"/>
      <c r="H13" s="298"/>
      <c r="I13" s="298"/>
      <c r="J13" s="298"/>
      <c r="K13" s="334"/>
    </row>
    <row r="14" ht="21" customHeight="1" spans="1:11">
      <c r="A14" s="926"/>
      <c r="B14" s="36"/>
      <c r="C14" s="36"/>
      <c r="D14" s="20"/>
      <c r="E14" s="20"/>
      <c r="F14" s="20"/>
      <c r="G14" s="298"/>
      <c r="H14" s="298"/>
      <c r="I14" s="298"/>
      <c r="J14" s="298"/>
      <c r="K14" s="334"/>
    </row>
    <row r="15" ht="21" customHeight="1" spans="1:11">
      <c r="A15" s="926"/>
      <c r="B15" s="36"/>
      <c r="C15" s="36"/>
      <c r="D15" s="20"/>
      <c r="E15" s="20"/>
      <c r="F15" s="20"/>
      <c r="G15" s="298"/>
      <c r="H15" s="298"/>
      <c r="I15" s="298"/>
      <c r="J15" s="298"/>
      <c r="K15" s="334"/>
    </row>
    <row r="16" ht="21" customHeight="1" spans="1:11">
      <c r="A16" s="926"/>
      <c r="B16" s="36"/>
      <c r="C16" s="36"/>
      <c r="D16" s="20"/>
      <c r="E16" s="20"/>
      <c r="F16" s="20"/>
      <c r="G16" s="298"/>
      <c r="H16" s="298"/>
      <c r="I16" s="298"/>
      <c r="J16" s="298"/>
      <c r="K16" s="334"/>
    </row>
    <row r="17" ht="21" customHeight="1" spans="1:11">
      <c r="A17" s="926"/>
      <c r="B17" s="36"/>
      <c r="C17" s="36"/>
      <c r="D17" s="20"/>
      <c r="E17" s="20"/>
      <c r="F17" s="20"/>
      <c r="G17" s="298"/>
      <c r="H17" s="298"/>
      <c r="I17" s="298"/>
      <c r="J17" s="298"/>
      <c r="K17" s="334"/>
    </row>
    <row r="18" ht="21" customHeight="1" spans="1:11">
      <c r="A18" s="926"/>
      <c r="B18" s="36"/>
      <c r="C18" s="36"/>
      <c r="D18" s="20"/>
      <c r="E18" s="20"/>
      <c r="F18" s="20"/>
      <c r="G18" s="298"/>
      <c r="H18" s="298"/>
      <c r="I18" s="298"/>
      <c r="J18" s="298"/>
      <c r="K18" s="334"/>
    </row>
    <row r="19" ht="21" customHeight="1" spans="1:11">
      <c r="A19" s="926"/>
      <c r="B19" s="36"/>
      <c r="C19" s="36"/>
      <c r="D19" s="20"/>
      <c r="E19" s="20"/>
      <c r="F19" s="5"/>
      <c r="G19" s="298"/>
      <c r="H19" s="298"/>
      <c r="I19" s="298"/>
      <c r="J19" s="298"/>
      <c r="K19" s="334"/>
    </row>
    <row r="20" ht="21" customHeight="1" spans="1:11">
      <c r="A20" s="36"/>
      <c r="B20" s="880" t="s">
        <v>345</v>
      </c>
      <c r="C20" s="881"/>
      <c r="D20" s="882"/>
      <c r="E20" s="17"/>
      <c r="F20" s="17"/>
      <c r="G20" s="298">
        <f>SUM(G5:G19)</f>
        <v>0</v>
      </c>
      <c r="H20" s="298"/>
      <c r="I20" s="298">
        <f>SUM(I5:I19)</f>
        <v>0</v>
      </c>
      <c r="J20" s="268">
        <f>I20-G20</f>
        <v>0</v>
      </c>
      <c r="K20" s="883">
        <f>IF(G20=0,0,ROUND((I20-G20)/G20*100,2))</f>
        <v>0</v>
      </c>
    </row>
    <row r="21" ht="21" customHeight="1" spans="1:11">
      <c r="A21" s="36"/>
      <c r="B21" s="927" t="s">
        <v>346</v>
      </c>
      <c r="C21" s="928"/>
      <c r="D21" s="887"/>
      <c r="E21" s="17"/>
      <c r="F21" s="17"/>
      <c r="G21" s="298">
        <f>'可供出售-股票'!I20+'可供出售-债券'!I20+'可供出售-其他'!H20</f>
        <v>0</v>
      </c>
      <c r="H21" s="298"/>
      <c r="I21" s="298">
        <f>'可供出售-股票'!J20+'可供出售-债券'!J20+'可供出售-其他'!I20</f>
        <v>0</v>
      </c>
      <c r="J21" s="268">
        <f>I21-G21</f>
        <v>0</v>
      </c>
      <c r="K21" s="883">
        <f>IF(G21=0,0,ROUND((I21-G21)/G21*100,2))</f>
        <v>0</v>
      </c>
    </row>
    <row r="22" ht="21" customHeight="1" spans="1:11">
      <c r="A22" s="23"/>
      <c r="B22" s="880" t="s">
        <v>347</v>
      </c>
      <c r="C22" s="881"/>
      <c r="D22" s="882"/>
      <c r="E22" s="17"/>
      <c r="F22" s="17"/>
      <c r="G22" s="268">
        <f>G20-G21</f>
        <v>0</v>
      </c>
      <c r="H22" s="268"/>
      <c r="I22" s="268">
        <f>I20-I21</f>
        <v>0</v>
      </c>
      <c r="J22" s="268">
        <f>I22-G22</f>
        <v>0</v>
      </c>
      <c r="K22" s="883">
        <f>IF(G22=0,0,ROUND((I22-G22)/G22*100,2))</f>
        <v>0</v>
      </c>
    </row>
    <row r="23" ht="14.25" spans="1:11">
      <c r="A23" s="29" t="e">
        <f>#REF!&amp;#REF!</f>
        <v>#REF!</v>
      </c>
      <c r="B23" s="29"/>
      <c r="C23" s="29"/>
      <c r="D23" s="31"/>
      <c r="E23" s="31"/>
      <c r="F23" s="31"/>
      <c r="G23" s="29" t="e">
        <f>#REF!&amp;#REF!</f>
        <v>#REF!</v>
      </c>
      <c r="H23" s="29"/>
      <c r="I23" s="31"/>
      <c r="J23" s="31"/>
      <c r="K23" s="79" t="str">
        <f>现金!G21</f>
        <v>北京卓信大华资产评估有限公司</v>
      </c>
    </row>
    <row r="24" ht="14.25" spans="1:11">
      <c r="A24" s="29" t="e">
        <f>#REF!&amp;#REF!</f>
        <v>#REF!</v>
      </c>
      <c r="B24" s="29"/>
      <c r="C24" s="29"/>
      <c r="D24" s="31"/>
      <c r="E24" s="31"/>
      <c r="F24" s="31"/>
      <c r="G24" s="31"/>
      <c r="H24" s="31"/>
      <c r="I24" s="31"/>
      <c r="J24" s="31"/>
      <c r="K24" s="31"/>
    </row>
  </sheetData>
  <mergeCells count="3">
    <mergeCell ref="B20:D20"/>
    <mergeCell ref="B21:D21"/>
    <mergeCell ref="B22:D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A1:IV65536"/>
    </sheetView>
  </sheetViews>
  <sheetFormatPr defaultColWidth="9" defaultRowHeight="15.75"/>
  <cols>
    <col min="1" max="1" width="10" style="322" customWidth="1"/>
    <col min="2" max="2" width="33" style="2" customWidth="1"/>
    <col min="3" max="4" width="21.625" style="2" customWidth="1"/>
    <col min="5" max="5" width="20.375" style="2" customWidth="1"/>
    <col min="6" max="6" width="17.875" style="2" customWidth="1"/>
    <col min="7" max="7" width="13.625" style="2" customWidth="1"/>
    <col min="8" max="16384" width="9" style="2"/>
  </cols>
  <sheetData>
    <row r="1" ht="30" customHeight="1" spans="1:6">
      <c r="A1" s="870"/>
      <c r="B1" s="324"/>
      <c r="C1" s="347" t="s">
        <v>348</v>
      </c>
      <c r="D1" s="324"/>
      <c r="E1" s="324"/>
      <c r="F1" s="79" t="s">
        <v>349</v>
      </c>
    </row>
    <row r="2" ht="15" customHeight="1" spans="6:6">
      <c r="F2" s="79"/>
    </row>
    <row r="3" s="3" customFormat="1" ht="18" customHeight="1" spans="1:7">
      <c r="A3" s="305" t="e">
        <f>#REF!</f>
        <v>#REF!</v>
      </c>
      <c r="C3" s="871" t="e">
        <f>#REF!</f>
        <v>#REF!</v>
      </c>
      <c r="D3" s="871"/>
      <c r="F3" s="15" t="s">
        <v>2</v>
      </c>
      <c r="G3" s="134"/>
    </row>
    <row r="4" s="4" customFormat="1" ht="21" customHeight="1" spans="1:6">
      <c r="A4" s="26" t="s">
        <v>3</v>
      </c>
      <c r="B4" s="17" t="s">
        <v>17</v>
      </c>
      <c r="C4" s="18" t="s">
        <v>8</v>
      </c>
      <c r="D4" s="17" t="s">
        <v>9</v>
      </c>
      <c r="E4" s="17" t="s">
        <v>18</v>
      </c>
      <c r="F4" s="17" t="s">
        <v>10</v>
      </c>
    </row>
    <row r="5" s="5" customFormat="1" ht="21" customHeight="1" spans="1:6">
      <c r="A5" s="23" t="s">
        <v>350</v>
      </c>
      <c r="B5" s="20" t="s">
        <v>351</v>
      </c>
      <c r="C5" s="298">
        <f>'可供出售-股票'!I19</f>
        <v>0</v>
      </c>
      <c r="D5" s="298">
        <f>'可供出售-股票'!J19</f>
        <v>0</v>
      </c>
      <c r="E5" s="298">
        <f>D5-C5</f>
        <v>0</v>
      </c>
      <c r="F5" s="334">
        <f>IF(C5=0,0,ROUND((D5-C5)/C5*100,2))</f>
        <v>0</v>
      </c>
    </row>
    <row r="6" s="5" customFormat="1" ht="21" customHeight="1" spans="1:6">
      <c r="A6" s="23" t="s">
        <v>352</v>
      </c>
      <c r="B6" s="20" t="s">
        <v>353</v>
      </c>
      <c r="C6" s="298">
        <f>'可供出售-债券'!I19</f>
        <v>0</v>
      </c>
      <c r="D6" s="298">
        <f>'可供出售-债券'!J19</f>
        <v>0</v>
      </c>
      <c r="E6" s="298">
        <f>D6-C6</f>
        <v>0</v>
      </c>
      <c r="F6" s="334">
        <f>IF(C6=0,0,ROUND((D6-C6)/C6*100,2))</f>
        <v>0</v>
      </c>
    </row>
    <row r="7" s="5" customFormat="1" ht="21" customHeight="1" spans="1:6">
      <c r="A7" s="23" t="s">
        <v>354</v>
      </c>
      <c r="B7" s="20" t="s">
        <v>355</v>
      </c>
      <c r="C7" s="298">
        <f>'可供出售-其他'!H19</f>
        <v>0</v>
      </c>
      <c r="D7" s="298">
        <f>'可供出售-其他'!I19</f>
        <v>0</v>
      </c>
      <c r="E7" s="298">
        <f>D7-C7</f>
        <v>0</v>
      </c>
      <c r="F7" s="334">
        <f>IF(C7=0,0,ROUND((D7-C7)/C7*100,2))</f>
        <v>0</v>
      </c>
    </row>
    <row r="8" s="5" customFormat="1" ht="21" customHeight="1" spans="1:6">
      <c r="A8" s="36"/>
      <c r="B8" s="20"/>
      <c r="C8" s="298"/>
      <c r="D8" s="298"/>
      <c r="E8" s="298"/>
      <c r="F8" s="334"/>
    </row>
    <row r="9" s="5" customFormat="1" ht="21" customHeight="1" spans="1:6">
      <c r="A9" s="36"/>
      <c r="B9" s="20"/>
      <c r="C9" s="298"/>
      <c r="D9" s="298"/>
      <c r="E9" s="298"/>
      <c r="F9" s="334"/>
    </row>
    <row r="10" s="5" customFormat="1" ht="21" customHeight="1" spans="1:6">
      <c r="A10" s="36"/>
      <c r="B10" s="20"/>
      <c r="C10" s="298"/>
      <c r="D10" s="298"/>
      <c r="E10" s="298"/>
      <c r="F10" s="334"/>
    </row>
    <row r="11" s="5" customFormat="1" ht="21" customHeight="1" spans="1:6">
      <c r="A11" s="36"/>
      <c r="B11" s="20"/>
      <c r="C11" s="298"/>
      <c r="D11" s="298"/>
      <c r="E11" s="298"/>
      <c r="F11" s="334"/>
    </row>
    <row r="12" s="5" customFormat="1" ht="21" customHeight="1" spans="1:6">
      <c r="A12" s="36"/>
      <c r="B12" s="20"/>
      <c r="C12" s="298"/>
      <c r="D12" s="298"/>
      <c r="E12" s="298"/>
      <c r="F12" s="334"/>
    </row>
    <row r="13" s="5" customFormat="1" ht="21" customHeight="1" spans="1:6">
      <c r="A13" s="36"/>
      <c r="B13" s="20"/>
      <c r="C13" s="298"/>
      <c r="D13" s="298"/>
      <c r="E13" s="298"/>
      <c r="F13" s="334"/>
    </row>
    <row r="14" s="5" customFormat="1" ht="21" customHeight="1" spans="1:6">
      <c r="A14" s="36"/>
      <c r="B14" s="20"/>
      <c r="C14" s="298"/>
      <c r="D14" s="298"/>
      <c r="E14" s="298"/>
      <c r="F14" s="334"/>
    </row>
    <row r="15" s="5" customFormat="1" ht="21" customHeight="1" spans="1:6">
      <c r="A15" s="36"/>
      <c r="B15" s="20"/>
      <c r="C15" s="298"/>
      <c r="D15" s="298"/>
      <c r="E15" s="298"/>
      <c r="F15" s="334"/>
    </row>
    <row r="16" s="5" customFormat="1" ht="21" customHeight="1" spans="1:6">
      <c r="A16" s="36"/>
      <c r="B16" s="20"/>
      <c r="C16" s="298"/>
      <c r="D16" s="298"/>
      <c r="E16" s="298"/>
      <c r="F16" s="334"/>
    </row>
    <row r="17" s="5" customFormat="1" ht="21" customHeight="1" spans="1:6">
      <c r="A17" s="36"/>
      <c r="B17" s="20"/>
      <c r="C17" s="298"/>
      <c r="D17" s="298"/>
      <c r="E17" s="298"/>
      <c r="F17" s="334"/>
    </row>
    <row r="18" s="5" customFormat="1" ht="21" customHeight="1" spans="1:6">
      <c r="A18" s="36"/>
      <c r="C18" s="298"/>
      <c r="D18" s="298"/>
      <c r="E18" s="298"/>
      <c r="F18" s="334"/>
    </row>
    <row r="19" s="5" customFormat="1" ht="21" customHeight="1" spans="1:6">
      <c r="A19" s="36"/>
      <c r="B19" s="17" t="s">
        <v>356</v>
      </c>
      <c r="C19" s="298">
        <f>SUM(C5:C18)</f>
        <v>0</v>
      </c>
      <c r="D19" s="298">
        <f>SUM(D5:D18)</f>
        <v>0</v>
      </c>
      <c r="E19" s="268">
        <f>D19-C19</f>
        <v>0</v>
      </c>
      <c r="F19" s="883">
        <f>IF(C19=0,0,ROUND((D19-C19)/C19*100,2))</f>
        <v>0</v>
      </c>
    </row>
    <row r="20" s="5" customFormat="1" ht="21" customHeight="1" spans="1:6">
      <c r="A20" s="36"/>
      <c r="B20" s="17" t="s">
        <v>357</v>
      </c>
      <c r="C20" s="298">
        <f>'可供出售-股票'!I20+'可供出售-债券'!I20+'可供出售-其他'!H20</f>
        <v>0</v>
      </c>
      <c r="D20" s="298">
        <f>'可供出售-股票'!J20+'可供出售-债券'!J20+'可供出售-其他'!I20</f>
        <v>0</v>
      </c>
      <c r="E20" s="268">
        <f>D20-C20</f>
        <v>0</v>
      </c>
      <c r="F20" s="883">
        <f>IF(C20=0,0,ROUND((D20-C20)/C20*100,2))</f>
        <v>0</v>
      </c>
    </row>
    <row r="21" s="5" customFormat="1" ht="21" customHeight="1" spans="1:6">
      <c r="A21" s="23"/>
      <c r="B21" s="17" t="s">
        <v>358</v>
      </c>
      <c r="C21" s="268">
        <f>C19-C20</f>
        <v>0</v>
      </c>
      <c r="D21" s="268">
        <f>D19-D20</f>
        <v>0</v>
      </c>
      <c r="E21" s="268">
        <f>D21-C21</f>
        <v>0</v>
      </c>
      <c r="F21" s="883">
        <f>IF(C21=0,0,ROUND((D21-C21)/C21*100,2))</f>
        <v>0</v>
      </c>
    </row>
    <row r="22" ht="14.25" spans="1:8">
      <c r="A22" s="29" t="e">
        <f>#REF!&amp;#REF!</f>
        <v>#REF!</v>
      </c>
      <c r="B22" s="31"/>
      <c r="D22" s="29" t="e">
        <f>#REF!&amp;#REF!</f>
        <v>#REF!</v>
      </c>
      <c r="E22" s="31"/>
      <c r="F22" s="79" t="str">
        <f>现金!G21</f>
        <v>北京卓信大华资产评估有限公司</v>
      </c>
      <c r="G22" s="79"/>
      <c r="H22" s="79"/>
    </row>
    <row r="23" ht="14.25" spans="1:10">
      <c r="A23" s="29" t="e">
        <f>#REF!&amp;#REF!</f>
        <v>#REF!</v>
      </c>
      <c r="B23" s="31"/>
      <c r="C23" s="31"/>
      <c r="D23" s="31"/>
      <c r="E23" s="31"/>
      <c r="F23" s="31"/>
      <c r="G23" s="31"/>
      <c r="H23" s="31"/>
      <c r="I23" s="31"/>
      <c r="J23" s="31"/>
    </row>
  </sheetData>
  <mergeCells count="1">
    <mergeCell ref="C3:D3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:IV65536"/>
    </sheetView>
  </sheetViews>
  <sheetFormatPr defaultColWidth="9" defaultRowHeight="15.75"/>
  <cols>
    <col min="1" max="1" width="6.625" style="2" customWidth="1"/>
    <col min="2" max="2" width="17.875" style="2" customWidth="1"/>
    <col min="3" max="3" width="11.625" style="2" customWidth="1"/>
    <col min="4" max="4" width="8.5" style="2" customWidth="1"/>
    <col min="5" max="5" width="8.625" style="2" customWidth="1"/>
    <col min="6" max="6" width="8.5" style="2" customWidth="1"/>
    <col min="7" max="7" width="9.125" style="2" customWidth="1"/>
    <col min="8" max="8" width="10.5" style="2" customWidth="1"/>
    <col min="9" max="10" width="12" style="2" customWidth="1"/>
    <col min="11" max="11" width="8.375" style="2" customWidth="1"/>
    <col min="12" max="12" width="11.625" style="2" customWidth="1"/>
    <col min="13" max="16384" width="9" style="2"/>
  </cols>
  <sheetData>
    <row r="1" ht="30" customHeight="1" spans="1:12">
      <c r="A1" s="324"/>
      <c r="B1" s="324"/>
      <c r="C1" s="324"/>
      <c r="D1" s="324"/>
      <c r="E1" s="347" t="s">
        <v>359</v>
      </c>
      <c r="F1" s="347"/>
      <c r="G1" s="347"/>
      <c r="H1" s="347"/>
      <c r="L1" s="79" t="s">
        <v>360</v>
      </c>
    </row>
    <row r="2" ht="15" customHeight="1" spans="12:12">
      <c r="L2" s="79"/>
    </row>
    <row r="3" s="3" customFormat="1" ht="21" customHeight="1" spans="1:12">
      <c r="A3" s="3" t="e">
        <f>#REF!</f>
        <v>#REF!</v>
      </c>
      <c r="D3" s="134"/>
      <c r="E3" s="341"/>
      <c r="G3" s="14" t="e">
        <f>#REF!</f>
        <v>#REF!</v>
      </c>
      <c r="H3" s="134"/>
      <c r="I3" s="134"/>
      <c r="J3" s="134"/>
      <c r="K3" s="134"/>
      <c r="L3" s="15" t="s">
        <v>2</v>
      </c>
    </row>
    <row r="4" s="4" customFormat="1" ht="21" customHeight="1" spans="1:13">
      <c r="A4" s="17" t="s">
        <v>3</v>
      </c>
      <c r="B4" s="17" t="s">
        <v>74</v>
      </c>
      <c r="C4" s="17" t="s">
        <v>361</v>
      </c>
      <c r="D4" s="17" t="s">
        <v>362</v>
      </c>
      <c r="E4" s="17" t="s">
        <v>76</v>
      </c>
      <c r="F4" s="17" t="s">
        <v>77</v>
      </c>
      <c r="G4" s="17" t="s">
        <v>78</v>
      </c>
      <c r="H4" s="17" t="s">
        <v>363</v>
      </c>
      <c r="I4" s="18" t="s">
        <v>8</v>
      </c>
      <c r="J4" s="17" t="s">
        <v>9</v>
      </c>
      <c r="K4" s="17" t="s">
        <v>10</v>
      </c>
      <c r="L4" s="17" t="s">
        <v>19</v>
      </c>
      <c r="M4" s="17" t="s">
        <v>218</v>
      </c>
    </row>
    <row r="5" s="5" customFormat="1" ht="21" customHeight="1" spans="1:13">
      <c r="A5" s="19">
        <f>ROW()-4</f>
        <v>1</v>
      </c>
      <c r="B5" s="20"/>
      <c r="C5" s="20"/>
      <c r="D5" s="20"/>
      <c r="E5" s="20"/>
      <c r="F5" s="20"/>
      <c r="G5" s="20"/>
      <c r="H5" s="20"/>
      <c r="I5" s="34"/>
      <c r="J5" s="34"/>
      <c r="K5" s="334">
        <f>IF(I5=0,0,ROUND((J5-I5)/I5*100,2))</f>
        <v>0</v>
      </c>
      <c r="L5" s="20"/>
      <c r="M5" s="20"/>
    </row>
    <row r="6" s="5" customFormat="1" ht="21" customHeight="1" spans="1:13">
      <c r="A6" s="25"/>
      <c r="B6" s="20"/>
      <c r="C6" s="20"/>
      <c r="D6" s="20"/>
      <c r="E6" s="20"/>
      <c r="F6" s="20"/>
      <c r="G6" s="20"/>
      <c r="H6" s="20"/>
      <c r="I6" s="34"/>
      <c r="J6" s="34"/>
      <c r="K6" s="334"/>
      <c r="L6" s="20"/>
      <c r="M6" s="20"/>
    </row>
    <row r="7" s="5" customFormat="1" ht="21" customHeight="1" spans="1:13">
      <c r="A7" s="25"/>
      <c r="B7" s="20"/>
      <c r="C7" s="20"/>
      <c r="D7" s="20"/>
      <c r="E7" s="20"/>
      <c r="F7" s="20"/>
      <c r="G7" s="20"/>
      <c r="H7" s="20"/>
      <c r="I7" s="34"/>
      <c r="J7" s="34"/>
      <c r="K7" s="334"/>
      <c r="L7" s="20"/>
      <c r="M7" s="20"/>
    </row>
    <row r="8" s="5" customFormat="1" ht="21" customHeight="1" spans="1:13">
      <c r="A8" s="25"/>
      <c r="B8" s="20"/>
      <c r="C8" s="20"/>
      <c r="D8" s="20"/>
      <c r="E8" s="20"/>
      <c r="F8" s="20"/>
      <c r="G8" s="20"/>
      <c r="H8" s="20"/>
      <c r="I8" s="34"/>
      <c r="J8" s="34"/>
      <c r="K8" s="334"/>
      <c r="L8" s="20"/>
      <c r="M8" s="20"/>
    </row>
    <row r="9" s="5" customFormat="1" ht="21" customHeight="1" spans="1:13">
      <c r="A9" s="25"/>
      <c r="B9" s="20"/>
      <c r="C9" s="20"/>
      <c r="D9" s="20"/>
      <c r="E9" s="20"/>
      <c r="F9" s="20"/>
      <c r="G9" s="20"/>
      <c r="H9" s="20"/>
      <c r="I9" s="34"/>
      <c r="J9" s="34"/>
      <c r="K9" s="334"/>
      <c r="L9" s="20"/>
      <c r="M9" s="20"/>
    </row>
    <row r="10" s="5" customFormat="1" ht="21" customHeight="1" spans="1:13">
      <c r="A10" s="25"/>
      <c r="B10" s="20"/>
      <c r="C10" s="20"/>
      <c r="D10" s="20"/>
      <c r="E10" s="20"/>
      <c r="F10" s="20"/>
      <c r="G10" s="20"/>
      <c r="H10" s="20"/>
      <c r="I10" s="34"/>
      <c r="J10" s="34"/>
      <c r="K10" s="334"/>
      <c r="L10" s="20"/>
      <c r="M10" s="20"/>
    </row>
    <row r="11" s="5" customFormat="1" ht="21" customHeight="1" spans="1:13">
      <c r="A11" s="25"/>
      <c r="B11" s="20"/>
      <c r="C11" s="20"/>
      <c r="D11" s="20"/>
      <c r="E11" s="20"/>
      <c r="F11" s="20"/>
      <c r="G11" s="20"/>
      <c r="H11" s="20"/>
      <c r="I11" s="34"/>
      <c r="J11" s="34"/>
      <c r="K11" s="334"/>
      <c r="L11" s="20"/>
      <c r="M11" s="20"/>
    </row>
    <row r="12" s="5" customFormat="1" ht="21" customHeight="1" spans="1:13">
      <c r="A12" s="25"/>
      <c r="B12" s="20"/>
      <c r="C12" s="20"/>
      <c r="D12" s="20"/>
      <c r="E12" s="20"/>
      <c r="F12" s="20"/>
      <c r="G12" s="20"/>
      <c r="H12" s="20"/>
      <c r="I12" s="34"/>
      <c r="J12" s="34"/>
      <c r="K12" s="334"/>
      <c r="L12" s="20"/>
      <c r="M12" s="20"/>
    </row>
    <row r="13" s="5" customFormat="1" ht="21" customHeight="1" spans="1:13">
      <c r="A13" s="25"/>
      <c r="B13" s="20"/>
      <c r="C13" s="20"/>
      <c r="D13" s="20"/>
      <c r="E13" s="20"/>
      <c r="F13" s="20"/>
      <c r="G13" s="20"/>
      <c r="H13" s="20"/>
      <c r="I13" s="34"/>
      <c r="J13" s="34"/>
      <c r="K13" s="334"/>
      <c r="L13" s="20"/>
      <c r="M13" s="20"/>
    </row>
    <row r="14" s="5" customFormat="1" ht="21" customHeight="1" spans="1:13">
      <c r="A14" s="25"/>
      <c r="B14" s="20"/>
      <c r="C14" s="20"/>
      <c r="D14" s="20"/>
      <c r="E14" s="20"/>
      <c r="F14" s="20"/>
      <c r="G14" s="20"/>
      <c r="H14" s="20"/>
      <c r="I14" s="34"/>
      <c r="J14" s="34"/>
      <c r="K14" s="334"/>
      <c r="L14" s="20"/>
      <c r="M14" s="20"/>
    </row>
    <row r="15" s="5" customFormat="1" ht="21" customHeight="1" spans="1:13">
      <c r="A15" s="25"/>
      <c r="B15" s="20"/>
      <c r="C15" s="20"/>
      <c r="D15" s="20"/>
      <c r="E15" s="20"/>
      <c r="F15" s="20"/>
      <c r="G15" s="20"/>
      <c r="H15" s="20"/>
      <c r="I15" s="34"/>
      <c r="J15" s="34"/>
      <c r="K15" s="334"/>
      <c r="L15" s="20"/>
      <c r="M15" s="20"/>
    </row>
    <row r="16" s="5" customFormat="1" ht="21" customHeight="1" spans="1:13">
      <c r="A16" s="25"/>
      <c r="B16" s="20"/>
      <c r="C16" s="20"/>
      <c r="D16" s="20"/>
      <c r="E16" s="20"/>
      <c r="F16" s="20"/>
      <c r="G16" s="20"/>
      <c r="H16" s="20"/>
      <c r="I16" s="34"/>
      <c r="J16" s="34"/>
      <c r="K16" s="334"/>
      <c r="L16" s="20"/>
      <c r="M16" s="20"/>
    </row>
    <row r="17" s="5" customFormat="1" ht="21" customHeight="1" spans="1:13">
      <c r="A17" s="25"/>
      <c r="B17" s="20"/>
      <c r="C17" s="20"/>
      <c r="D17" s="20"/>
      <c r="E17" s="20"/>
      <c r="F17" s="20"/>
      <c r="G17" s="20"/>
      <c r="H17" s="20"/>
      <c r="I17" s="34"/>
      <c r="J17" s="34"/>
      <c r="K17" s="334"/>
      <c r="L17" s="20"/>
      <c r="M17" s="20"/>
    </row>
    <row r="18" s="5" customFormat="1" ht="21" customHeight="1" spans="1:13">
      <c r="A18" s="25"/>
      <c r="B18" s="20"/>
      <c r="C18" s="20"/>
      <c r="D18" s="20"/>
      <c r="E18" s="20"/>
      <c r="F18" s="20"/>
      <c r="G18" s="20"/>
      <c r="H18" s="20"/>
      <c r="I18" s="34"/>
      <c r="J18" s="34"/>
      <c r="K18" s="334"/>
      <c r="L18" s="20"/>
      <c r="M18" s="20"/>
    </row>
    <row r="19" s="5" customFormat="1" ht="21" customHeight="1" spans="1:13">
      <c r="A19" s="25"/>
      <c r="B19" s="17" t="s">
        <v>364</v>
      </c>
      <c r="C19" s="17"/>
      <c r="D19" s="20"/>
      <c r="E19" s="20"/>
      <c r="F19" s="20"/>
      <c r="G19" s="20"/>
      <c r="H19" s="20"/>
      <c r="I19" s="298">
        <f>SUM(I5:I18)</f>
        <v>0</v>
      </c>
      <c r="J19" s="298">
        <f>SUM(J5:J18)</f>
        <v>0</v>
      </c>
      <c r="K19" s="873">
        <f>IF(I19=0,0,ROUND((J19-I19)/I19*100,2))</f>
        <v>0</v>
      </c>
      <c r="L19" s="20"/>
      <c r="M19" s="20"/>
    </row>
    <row r="20" s="5" customFormat="1" ht="21" customHeight="1" spans="1:13">
      <c r="A20" s="25"/>
      <c r="B20" s="17" t="s">
        <v>106</v>
      </c>
      <c r="C20" s="17"/>
      <c r="D20" s="20"/>
      <c r="E20" s="20"/>
      <c r="F20" s="20"/>
      <c r="G20" s="20"/>
      <c r="H20" s="20"/>
      <c r="I20" s="34"/>
      <c r="J20" s="34"/>
      <c r="K20" s="873">
        <f>IF(I20=0,0,ROUND((J20-I20)/I20*100,2))</f>
        <v>0</v>
      </c>
      <c r="L20" s="20"/>
      <c r="M20" s="20"/>
    </row>
    <row r="21" s="6" customFormat="1" ht="21" customHeight="1" spans="1:13">
      <c r="A21" s="27"/>
      <c r="B21" s="17" t="s">
        <v>365</v>
      </c>
      <c r="C21" s="17"/>
      <c r="D21" s="27"/>
      <c r="E21" s="27"/>
      <c r="F21" s="27"/>
      <c r="G21" s="27"/>
      <c r="H21" s="27"/>
      <c r="I21" s="268">
        <f>I19-I20</f>
        <v>0</v>
      </c>
      <c r="J21" s="268">
        <f>J19-J20</f>
        <v>0</v>
      </c>
      <c r="K21" s="873">
        <f>IF(I21=0,0,ROUND((J21-I21)/I21*100,2))</f>
        <v>0</v>
      </c>
      <c r="L21" s="27"/>
      <c r="M21" s="27"/>
    </row>
    <row r="22" s="31" customFormat="1" ht="12.75" spans="1:12">
      <c r="A22" s="29" t="e">
        <f>#REF!&amp;#REF!</f>
        <v>#REF!</v>
      </c>
      <c r="F22" s="29"/>
      <c r="G22" s="29" t="e">
        <f>#REF!&amp;#REF!</f>
        <v>#REF!</v>
      </c>
      <c r="J22" s="79" t="str">
        <f>现金!G21</f>
        <v>北京卓信大华资产评估有限公司</v>
      </c>
      <c r="K22" s="79"/>
      <c r="L22" s="79"/>
    </row>
    <row r="23" s="31" customFormat="1" ht="12.75" spans="1:1">
      <c r="A23" s="29" t="e">
        <f>#REF!&amp;#REF!</f>
        <v>#REF!</v>
      </c>
    </row>
    <row r="24" s="31" customFormat="1" ht="12.75"/>
  </sheetData>
  <mergeCells count="1">
    <mergeCell ref="J22:L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:IV65536"/>
    </sheetView>
  </sheetViews>
  <sheetFormatPr defaultColWidth="9" defaultRowHeight="15.75"/>
  <cols>
    <col min="1" max="1" width="6.375" style="9" customWidth="1"/>
    <col min="2" max="2" width="18.125" style="9" customWidth="1"/>
    <col min="3" max="4" width="8.875" style="9" customWidth="1"/>
    <col min="5" max="6" width="9.375" style="9" customWidth="1"/>
    <col min="7" max="7" width="10.125" style="9" customWidth="1"/>
    <col min="8" max="8" width="11.125" style="9" customWidth="1"/>
    <col min="9" max="10" width="12.875" style="9" customWidth="1"/>
    <col min="11" max="11" width="7.625" style="9" customWidth="1"/>
    <col min="12" max="12" width="10.875" style="9" customWidth="1"/>
    <col min="13" max="13" width="10" style="9" customWidth="1"/>
    <col min="14" max="16384" width="9" style="9"/>
  </cols>
  <sheetData>
    <row r="1" ht="30" customHeight="1" spans="1:12">
      <c r="A1" s="921"/>
      <c r="B1" s="922"/>
      <c r="C1" s="923" t="s">
        <v>366</v>
      </c>
      <c r="D1" s="923"/>
      <c r="F1" s="923"/>
      <c r="G1" s="923"/>
      <c r="H1" s="923"/>
      <c r="I1" s="923"/>
      <c r="J1" s="925"/>
      <c r="L1" s="79" t="s">
        <v>367</v>
      </c>
    </row>
    <row r="2" s="2" customFormat="1" ht="15" customHeight="1" spans="11:13">
      <c r="K2" s="9"/>
      <c r="L2" s="79"/>
      <c r="M2" s="9"/>
    </row>
    <row r="3" s="3" customFormat="1" ht="21" customHeight="1" spans="1:13">
      <c r="A3" s="3" t="e">
        <f>#REF!</f>
        <v>#REF!</v>
      </c>
      <c r="C3" s="16"/>
      <c r="D3" s="16"/>
      <c r="E3" s="924"/>
      <c r="F3" s="14" t="e">
        <f>#REF!</f>
        <v>#REF!</v>
      </c>
      <c r="G3" s="14"/>
      <c r="H3" s="16"/>
      <c r="I3" s="16"/>
      <c r="K3" s="16"/>
      <c r="L3" s="15" t="s">
        <v>2</v>
      </c>
      <c r="M3" s="16"/>
    </row>
    <row r="4" s="4" customFormat="1" ht="21" customHeight="1" spans="1:13">
      <c r="A4" s="17" t="s">
        <v>3</v>
      </c>
      <c r="B4" s="17" t="s">
        <v>85</v>
      </c>
      <c r="C4" s="17" t="s">
        <v>342</v>
      </c>
      <c r="D4" s="17" t="s">
        <v>87</v>
      </c>
      <c r="E4" s="17" t="s">
        <v>76</v>
      </c>
      <c r="F4" s="17" t="s">
        <v>343</v>
      </c>
      <c r="G4" s="17" t="s">
        <v>89</v>
      </c>
      <c r="H4" s="17" t="s">
        <v>368</v>
      </c>
      <c r="I4" s="18" t="s">
        <v>8</v>
      </c>
      <c r="J4" s="17" t="s">
        <v>9</v>
      </c>
      <c r="K4" s="17" t="s">
        <v>10</v>
      </c>
      <c r="L4" s="17" t="s">
        <v>19</v>
      </c>
      <c r="M4" s="17" t="s">
        <v>218</v>
      </c>
    </row>
    <row r="5" s="5" customFormat="1" ht="21" customHeight="1" spans="1:13">
      <c r="A5" s="19">
        <f>ROW()-4</f>
        <v>1</v>
      </c>
      <c r="B5" s="20"/>
      <c r="C5" s="20"/>
      <c r="D5" s="20"/>
      <c r="E5" s="20"/>
      <c r="F5" s="20"/>
      <c r="G5" s="20"/>
      <c r="H5" s="20"/>
      <c r="I5" s="34"/>
      <c r="J5" s="34"/>
      <c r="K5" s="334">
        <f>IF(I5=0,0,ROUND((J5-I5)/I5*100,2))</f>
        <v>0</v>
      </c>
      <c r="L5" s="20"/>
      <c r="M5" s="20"/>
    </row>
    <row r="6" s="5" customFormat="1" ht="21" customHeight="1" spans="1:13">
      <c r="A6" s="20"/>
      <c r="B6" s="20"/>
      <c r="C6" s="20"/>
      <c r="D6" s="20"/>
      <c r="E6" s="20"/>
      <c r="F6" s="20"/>
      <c r="G6" s="20"/>
      <c r="H6" s="20"/>
      <c r="I6" s="34"/>
      <c r="J6" s="34"/>
      <c r="K6" s="20"/>
      <c r="L6" s="20"/>
      <c r="M6" s="20"/>
    </row>
    <row r="7" s="5" customFormat="1" ht="21" customHeight="1" spans="1:13">
      <c r="A7" s="20"/>
      <c r="B7" s="20"/>
      <c r="C7" s="20"/>
      <c r="D7" s="20"/>
      <c r="E7" s="20"/>
      <c r="F7" s="20"/>
      <c r="G7" s="20"/>
      <c r="H7" s="20"/>
      <c r="I7" s="34"/>
      <c r="J7" s="34"/>
      <c r="K7" s="20"/>
      <c r="L7" s="20"/>
      <c r="M7" s="20"/>
    </row>
    <row r="8" s="5" customFormat="1" ht="21" customHeight="1" spans="1:13">
      <c r="A8" s="20"/>
      <c r="B8" s="20"/>
      <c r="C8" s="20"/>
      <c r="D8" s="20"/>
      <c r="E8" s="20"/>
      <c r="F8" s="20"/>
      <c r="G8" s="20"/>
      <c r="H8" s="20"/>
      <c r="I8" s="34"/>
      <c r="J8" s="34"/>
      <c r="K8" s="20"/>
      <c r="L8" s="20"/>
      <c r="M8" s="20"/>
    </row>
    <row r="9" s="5" customFormat="1" ht="21" customHeight="1" spans="1:13">
      <c r="A9" s="20"/>
      <c r="B9" s="20"/>
      <c r="C9" s="20"/>
      <c r="D9" s="20"/>
      <c r="E9" s="20"/>
      <c r="F9" s="20"/>
      <c r="G9" s="20"/>
      <c r="H9" s="20"/>
      <c r="I9" s="34"/>
      <c r="J9" s="34"/>
      <c r="K9" s="20"/>
      <c r="L9" s="20"/>
      <c r="M9" s="20"/>
    </row>
    <row r="10" s="5" customFormat="1" ht="21" customHeight="1" spans="1:13">
      <c r="A10" s="20"/>
      <c r="B10" s="20"/>
      <c r="C10" s="20"/>
      <c r="D10" s="20"/>
      <c r="E10" s="20"/>
      <c r="F10" s="20"/>
      <c r="G10" s="20"/>
      <c r="H10" s="20"/>
      <c r="I10" s="34"/>
      <c r="J10" s="34"/>
      <c r="K10" s="20"/>
      <c r="L10" s="20"/>
      <c r="M10" s="20"/>
    </row>
    <row r="11" s="5" customFormat="1" ht="21" customHeight="1" spans="1:13">
      <c r="A11" s="20"/>
      <c r="B11" s="20"/>
      <c r="C11" s="20"/>
      <c r="D11" s="20"/>
      <c r="E11" s="20"/>
      <c r="F11" s="20"/>
      <c r="G11" s="20"/>
      <c r="H11" s="20"/>
      <c r="I11" s="34"/>
      <c r="J11" s="34"/>
      <c r="K11" s="20"/>
      <c r="L11" s="20"/>
      <c r="M11" s="20"/>
    </row>
    <row r="12" s="5" customFormat="1" ht="21" customHeight="1" spans="1:13">
      <c r="A12" s="20"/>
      <c r="B12" s="20"/>
      <c r="C12" s="20"/>
      <c r="D12" s="20"/>
      <c r="E12" s="20"/>
      <c r="F12" s="20"/>
      <c r="G12" s="20"/>
      <c r="H12" s="20"/>
      <c r="I12" s="34"/>
      <c r="J12" s="34"/>
      <c r="K12" s="20"/>
      <c r="L12" s="20"/>
      <c r="M12" s="20"/>
    </row>
    <row r="13" s="5" customFormat="1" ht="21" customHeight="1" spans="1:13">
      <c r="A13" s="20"/>
      <c r="B13" s="20"/>
      <c r="C13" s="20"/>
      <c r="D13" s="20"/>
      <c r="E13" s="20"/>
      <c r="F13" s="20"/>
      <c r="G13" s="20"/>
      <c r="H13" s="20"/>
      <c r="I13" s="34"/>
      <c r="J13" s="34"/>
      <c r="K13" s="20"/>
      <c r="L13" s="20"/>
      <c r="M13" s="20"/>
    </row>
    <row r="14" s="5" customFormat="1" ht="21" customHeight="1" spans="1:13">
      <c r="A14" s="20"/>
      <c r="B14" s="20"/>
      <c r="C14" s="20"/>
      <c r="D14" s="20"/>
      <c r="E14" s="20"/>
      <c r="F14" s="20"/>
      <c r="G14" s="20"/>
      <c r="H14" s="20"/>
      <c r="I14" s="34"/>
      <c r="J14" s="34"/>
      <c r="K14" s="20"/>
      <c r="L14" s="20"/>
      <c r="M14" s="20"/>
    </row>
    <row r="15" s="5" customFormat="1" ht="21" customHeight="1" spans="1:13">
      <c r="A15" s="20"/>
      <c r="B15" s="20"/>
      <c r="C15" s="20"/>
      <c r="D15" s="20"/>
      <c r="E15" s="20"/>
      <c r="F15" s="20"/>
      <c r="G15" s="20"/>
      <c r="H15" s="20"/>
      <c r="I15" s="34"/>
      <c r="J15" s="34"/>
      <c r="K15" s="20"/>
      <c r="L15" s="20"/>
      <c r="M15" s="20"/>
    </row>
    <row r="16" s="5" customFormat="1" ht="21" customHeight="1" spans="1:13">
      <c r="A16" s="20"/>
      <c r="B16" s="20"/>
      <c r="C16" s="20"/>
      <c r="D16" s="20"/>
      <c r="E16" s="20"/>
      <c r="F16" s="20"/>
      <c r="G16" s="20"/>
      <c r="H16" s="20"/>
      <c r="I16" s="34"/>
      <c r="J16" s="34"/>
      <c r="K16" s="20"/>
      <c r="L16" s="20"/>
      <c r="M16" s="20"/>
    </row>
    <row r="17" s="5" customFormat="1" ht="21" customHeight="1" spans="1:13">
      <c r="A17" s="20"/>
      <c r="B17" s="20"/>
      <c r="C17" s="20"/>
      <c r="D17" s="20"/>
      <c r="E17" s="20"/>
      <c r="F17" s="20"/>
      <c r="G17" s="20"/>
      <c r="H17" s="20"/>
      <c r="I17" s="34"/>
      <c r="J17" s="34"/>
      <c r="K17" s="20"/>
      <c r="L17" s="20"/>
      <c r="M17" s="20"/>
    </row>
    <row r="18" s="5" customFormat="1" ht="21" customHeight="1" spans="1:13">
      <c r="A18" s="20"/>
      <c r="B18" s="20"/>
      <c r="C18" s="20"/>
      <c r="D18" s="20"/>
      <c r="E18" s="20"/>
      <c r="F18" s="20"/>
      <c r="G18" s="20"/>
      <c r="H18" s="20"/>
      <c r="I18" s="34"/>
      <c r="J18" s="34"/>
      <c r="K18" s="20"/>
      <c r="L18" s="20"/>
      <c r="M18" s="20"/>
    </row>
    <row r="19" s="5" customFormat="1" ht="21" customHeight="1" spans="1:13">
      <c r="A19" s="20"/>
      <c r="B19" s="17" t="s">
        <v>369</v>
      </c>
      <c r="C19" s="20"/>
      <c r="D19" s="20"/>
      <c r="E19" s="20"/>
      <c r="F19" s="20"/>
      <c r="G19" s="20"/>
      <c r="H19" s="20"/>
      <c r="I19" s="298">
        <f>SUM(I5:I18)</f>
        <v>0</v>
      </c>
      <c r="J19" s="298">
        <f>SUM(J5:J18)</f>
        <v>0</v>
      </c>
      <c r="K19" s="873">
        <f>IF(I19=0,0,ROUND((J19-I19)/I19*100,2))</f>
        <v>0</v>
      </c>
      <c r="L19" s="20"/>
      <c r="M19" s="20"/>
    </row>
    <row r="20" s="5" customFormat="1" ht="21" customHeight="1" spans="1:13">
      <c r="A20" s="20"/>
      <c r="B20" s="17" t="s">
        <v>106</v>
      </c>
      <c r="C20" s="20"/>
      <c r="D20" s="20"/>
      <c r="E20" s="20"/>
      <c r="F20" s="20"/>
      <c r="G20" s="20"/>
      <c r="H20" s="20"/>
      <c r="I20" s="34"/>
      <c r="J20" s="34"/>
      <c r="K20" s="873">
        <f>IF(I20=0,0,ROUND((J20-I20)/I20*100,2))</f>
        <v>0</v>
      </c>
      <c r="L20" s="20"/>
      <c r="M20" s="20"/>
    </row>
    <row r="21" s="6" customFormat="1" ht="21" customHeight="1" spans="1:13">
      <c r="A21" s="27"/>
      <c r="B21" s="17" t="s">
        <v>370</v>
      </c>
      <c r="C21" s="27"/>
      <c r="D21" s="27"/>
      <c r="E21" s="27"/>
      <c r="F21" s="27"/>
      <c r="G21" s="27"/>
      <c r="H21" s="27"/>
      <c r="I21" s="268">
        <f>I19-I20</f>
        <v>0</v>
      </c>
      <c r="J21" s="268">
        <f>J19-J20</f>
        <v>0</v>
      </c>
      <c r="K21" s="873">
        <f>IF(I21=0,0,ROUND((J21-I21)/I21*100,2))</f>
        <v>0</v>
      </c>
      <c r="L21" s="27"/>
      <c r="M21" s="27"/>
    </row>
    <row r="22" s="8" customFormat="1" ht="12.75" spans="1:12">
      <c r="A22" s="29" t="e">
        <f>#REF!&amp;#REF!</f>
        <v>#REF!</v>
      </c>
      <c r="F22" s="29" t="e">
        <f>#REF!&amp;#REF!</f>
        <v>#REF!</v>
      </c>
      <c r="J22" s="293" t="str">
        <f>现金!G21</f>
        <v>北京卓信大华资产评估有限公司</v>
      </c>
      <c r="K22" s="293"/>
      <c r="L22" s="293"/>
    </row>
    <row r="23" s="8" customFormat="1" ht="12.75" spans="1:1">
      <c r="A23" s="29" t="e">
        <f>#REF!&amp;#REF!</f>
        <v>#REF!</v>
      </c>
    </row>
    <row r="24" s="8" customFormat="1" ht="12.75"/>
  </sheetData>
  <mergeCells count="1">
    <mergeCell ref="J22:L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A1" sqref="A1:IV65536"/>
    </sheetView>
  </sheetViews>
  <sheetFormatPr defaultColWidth="9" defaultRowHeight="15.75"/>
  <cols>
    <col min="1" max="1" width="6.625" style="322" customWidth="1"/>
    <col min="2" max="2" width="24.125" style="2" customWidth="1"/>
    <col min="3" max="3" width="11.625" style="2" customWidth="1"/>
    <col min="4" max="5" width="9.625" style="2" customWidth="1"/>
    <col min="6" max="6" width="8" style="2" customWidth="1"/>
    <col min="7" max="7" width="9.125" style="2" customWidth="1"/>
    <col min="8" max="8" width="12.125" style="2" customWidth="1"/>
    <col min="9" max="9" width="11.875" style="2" customWidth="1"/>
    <col min="10" max="10" width="6.375" style="2" customWidth="1"/>
    <col min="11" max="11" width="10" style="2" customWidth="1"/>
    <col min="12" max="16384" width="9" style="2"/>
  </cols>
  <sheetData>
    <row r="1" ht="30" customHeight="1" spans="1:11">
      <c r="A1" s="870"/>
      <c r="B1" s="324"/>
      <c r="C1" s="324"/>
      <c r="D1" s="347" t="s">
        <v>371</v>
      </c>
      <c r="E1" s="324"/>
      <c r="F1" s="324"/>
      <c r="G1" s="324"/>
      <c r="H1" s="324"/>
      <c r="K1" s="79" t="s">
        <v>372</v>
      </c>
    </row>
    <row r="2" ht="15" customHeight="1"/>
    <row r="3" s="3" customFormat="1" ht="21" customHeight="1" spans="1:11">
      <c r="A3" s="274" t="e">
        <f>#REF!</f>
        <v>#REF!</v>
      </c>
      <c r="D3" s="349"/>
      <c r="E3" s="14" t="e">
        <f>"             "&amp;#REF!</f>
        <v>#REF!</v>
      </c>
      <c r="F3" s="14"/>
      <c r="H3" s="134"/>
      <c r="I3" s="134"/>
      <c r="K3" s="15" t="s">
        <v>2</v>
      </c>
    </row>
    <row r="4" s="4" customFormat="1" ht="21" customHeight="1" spans="1:12">
      <c r="A4" s="26" t="s">
        <v>3</v>
      </c>
      <c r="B4" s="17" t="s">
        <v>74</v>
      </c>
      <c r="C4" s="17" t="s">
        <v>373</v>
      </c>
      <c r="D4" s="17" t="s">
        <v>76</v>
      </c>
      <c r="E4" s="17" t="s">
        <v>343</v>
      </c>
      <c r="F4" s="17" t="s">
        <v>89</v>
      </c>
      <c r="G4" s="17" t="s">
        <v>374</v>
      </c>
      <c r="H4" s="18" t="s">
        <v>8</v>
      </c>
      <c r="I4" s="17" t="s">
        <v>9</v>
      </c>
      <c r="J4" s="17" t="s">
        <v>10</v>
      </c>
      <c r="K4" s="17" t="s">
        <v>11</v>
      </c>
      <c r="L4" s="17" t="s">
        <v>218</v>
      </c>
    </row>
    <row r="5" s="5" customFormat="1" ht="21" customHeight="1" spans="1:12">
      <c r="A5" s="19">
        <f>ROW()-4</f>
        <v>1</v>
      </c>
      <c r="B5" s="20"/>
      <c r="C5" s="20"/>
      <c r="D5" s="25"/>
      <c r="E5" s="25"/>
      <c r="F5" s="25"/>
      <c r="G5" s="25"/>
      <c r="H5" s="34"/>
      <c r="I5" s="34"/>
      <c r="J5" s="97">
        <f>IF(H5=0,0,ROUND((I5-H5)/H5*100,2))</f>
        <v>0</v>
      </c>
      <c r="K5" s="20"/>
      <c r="L5" s="20"/>
    </row>
    <row r="6" s="5" customFormat="1" ht="21" customHeight="1" spans="1:12">
      <c r="A6" s="23"/>
      <c r="B6" s="20"/>
      <c r="C6" s="20"/>
      <c r="D6" s="25"/>
      <c r="E6" s="25"/>
      <c r="F6" s="25"/>
      <c r="G6" s="25"/>
      <c r="H6" s="34"/>
      <c r="I6" s="34"/>
      <c r="J6" s="97"/>
      <c r="K6" s="20"/>
      <c r="L6" s="20"/>
    </row>
    <row r="7" s="5" customFormat="1" ht="21" customHeight="1" spans="1:12">
      <c r="A7" s="23"/>
      <c r="B7" s="20"/>
      <c r="C7" s="20"/>
      <c r="D7" s="25"/>
      <c r="E7" s="25"/>
      <c r="F7" s="25"/>
      <c r="G7" s="25"/>
      <c r="H7" s="34"/>
      <c r="I7" s="34"/>
      <c r="J7" s="97"/>
      <c r="K7" s="20"/>
      <c r="L7" s="20"/>
    </row>
    <row r="8" s="5" customFormat="1" ht="21" customHeight="1" spans="1:12">
      <c r="A8" s="23"/>
      <c r="B8" s="20"/>
      <c r="C8" s="20"/>
      <c r="D8" s="25"/>
      <c r="E8" s="25"/>
      <c r="F8" s="25"/>
      <c r="G8" s="25"/>
      <c r="H8" s="34"/>
      <c r="I8" s="34"/>
      <c r="J8" s="97"/>
      <c r="K8" s="20"/>
      <c r="L8" s="20"/>
    </row>
    <row r="9" s="5" customFormat="1" ht="21" customHeight="1" spans="1:12">
      <c r="A9" s="23"/>
      <c r="B9" s="20"/>
      <c r="C9" s="20"/>
      <c r="D9" s="25"/>
      <c r="E9" s="25"/>
      <c r="F9" s="25"/>
      <c r="G9" s="25"/>
      <c r="H9" s="34"/>
      <c r="I9" s="34"/>
      <c r="J9" s="97"/>
      <c r="K9" s="20"/>
      <c r="L9" s="20"/>
    </row>
    <row r="10" s="5" customFormat="1" ht="21" customHeight="1" spans="1:12">
      <c r="A10" s="23"/>
      <c r="B10" s="20"/>
      <c r="C10" s="20"/>
      <c r="D10" s="25"/>
      <c r="E10" s="25"/>
      <c r="F10" s="25"/>
      <c r="G10" s="25"/>
      <c r="H10" s="34"/>
      <c r="I10" s="34"/>
      <c r="J10" s="97"/>
      <c r="K10" s="20"/>
      <c r="L10" s="20"/>
    </row>
    <row r="11" s="5" customFormat="1" ht="21" customHeight="1" spans="1:12">
      <c r="A11" s="23"/>
      <c r="B11" s="20"/>
      <c r="C11" s="20"/>
      <c r="D11" s="25"/>
      <c r="E11" s="25"/>
      <c r="F11" s="25"/>
      <c r="G11" s="25"/>
      <c r="H11" s="34"/>
      <c r="I11" s="34"/>
      <c r="J11" s="97"/>
      <c r="K11" s="20"/>
      <c r="L11" s="20"/>
    </row>
    <row r="12" s="5" customFormat="1" ht="21" customHeight="1" spans="1:12">
      <c r="A12" s="23"/>
      <c r="B12" s="20"/>
      <c r="C12" s="20"/>
      <c r="D12" s="25"/>
      <c r="E12" s="25"/>
      <c r="F12" s="25"/>
      <c r="G12" s="25"/>
      <c r="H12" s="34"/>
      <c r="I12" s="34"/>
      <c r="J12" s="97"/>
      <c r="K12" s="20"/>
      <c r="L12" s="20"/>
    </row>
    <row r="13" s="5" customFormat="1" ht="21" customHeight="1" spans="1:12">
      <c r="A13" s="23"/>
      <c r="B13" s="20"/>
      <c r="C13" s="20"/>
      <c r="D13" s="25"/>
      <c r="E13" s="25"/>
      <c r="F13" s="25"/>
      <c r="G13" s="25"/>
      <c r="H13" s="34"/>
      <c r="I13" s="34"/>
      <c r="J13" s="97"/>
      <c r="K13" s="20"/>
      <c r="L13" s="20"/>
    </row>
    <row r="14" s="5" customFormat="1" ht="21" customHeight="1" spans="1:12">
      <c r="A14" s="23"/>
      <c r="B14" s="20"/>
      <c r="C14" s="20"/>
      <c r="D14" s="25"/>
      <c r="E14" s="25"/>
      <c r="F14" s="25"/>
      <c r="G14" s="25"/>
      <c r="H14" s="34"/>
      <c r="I14" s="34"/>
      <c r="J14" s="97"/>
      <c r="K14" s="20"/>
      <c r="L14" s="20"/>
    </row>
    <row r="15" s="5" customFormat="1" ht="21" customHeight="1" spans="1:12">
      <c r="A15" s="23"/>
      <c r="B15" s="20"/>
      <c r="C15" s="20"/>
      <c r="D15" s="25"/>
      <c r="E15" s="25"/>
      <c r="F15" s="25"/>
      <c r="G15" s="25"/>
      <c r="H15" s="34"/>
      <c r="I15" s="34"/>
      <c r="J15" s="97"/>
      <c r="K15" s="20"/>
      <c r="L15" s="20"/>
    </row>
    <row r="16" s="5" customFormat="1" ht="21" customHeight="1" spans="1:12">
      <c r="A16" s="23"/>
      <c r="B16" s="20"/>
      <c r="C16" s="20"/>
      <c r="D16" s="25"/>
      <c r="E16" s="25"/>
      <c r="F16" s="25"/>
      <c r="G16" s="25"/>
      <c r="H16" s="34"/>
      <c r="I16" s="34"/>
      <c r="J16" s="97"/>
      <c r="K16" s="20"/>
      <c r="L16" s="20"/>
    </row>
    <row r="17" s="5" customFormat="1" ht="21" customHeight="1" spans="1:12">
      <c r="A17" s="23"/>
      <c r="B17" s="20"/>
      <c r="C17" s="20"/>
      <c r="D17" s="25"/>
      <c r="E17" s="25"/>
      <c r="F17" s="25"/>
      <c r="G17" s="25"/>
      <c r="H17" s="34"/>
      <c r="I17" s="34"/>
      <c r="J17" s="97"/>
      <c r="K17" s="20"/>
      <c r="L17" s="20"/>
    </row>
    <row r="18" s="5" customFormat="1" ht="21" customHeight="1" spans="1:12">
      <c r="A18" s="23"/>
      <c r="B18" s="20"/>
      <c r="C18" s="20"/>
      <c r="D18" s="25"/>
      <c r="E18" s="25"/>
      <c r="F18" s="25"/>
      <c r="G18" s="25"/>
      <c r="H18" s="34"/>
      <c r="I18" s="34"/>
      <c r="J18" s="97"/>
      <c r="K18" s="20"/>
      <c r="L18" s="20"/>
    </row>
    <row r="19" s="5" customFormat="1" ht="21" customHeight="1" spans="1:12">
      <c r="A19" s="23"/>
      <c r="B19" s="17" t="s">
        <v>375</v>
      </c>
      <c r="C19" s="20"/>
      <c r="D19" s="25"/>
      <c r="E19" s="25"/>
      <c r="F19" s="25"/>
      <c r="G19" s="25"/>
      <c r="H19" s="268">
        <f>SUM(H5:H18)</f>
        <v>0</v>
      </c>
      <c r="I19" s="268">
        <f>SUM(I5:I18)</f>
        <v>0</v>
      </c>
      <c r="J19" s="80">
        <f>IF(H19=0,0,ROUND((I19-H19)/H19*100,2))</f>
        <v>0</v>
      </c>
      <c r="K19" s="20"/>
      <c r="L19" s="20"/>
    </row>
    <row r="20" s="5" customFormat="1" ht="21" customHeight="1" spans="1:12">
      <c r="A20" s="23"/>
      <c r="B20" s="17" t="s">
        <v>81</v>
      </c>
      <c r="C20" s="20"/>
      <c r="D20" s="25"/>
      <c r="E20" s="25"/>
      <c r="F20" s="25"/>
      <c r="G20" s="25"/>
      <c r="H20" s="34"/>
      <c r="I20" s="34"/>
      <c r="J20" s="80">
        <f>IF(H20=0,0,ROUND((I20-H20)/H20*100,2))</f>
        <v>0</v>
      </c>
      <c r="K20" s="20"/>
      <c r="L20" s="20"/>
    </row>
    <row r="21" s="5" customFormat="1" ht="21" customHeight="1" spans="1:12">
      <c r="A21" s="23"/>
      <c r="B21" s="17" t="s">
        <v>376</v>
      </c>
      <c r="C21" s="17"/>
      <c r="D21" s="17"/>
      <c r="E21" s="17"/>
      <c r="F21" s="17"/>
      <c r="G21" s="17"/>
      <c r="H21" s="110">
        <f>H19-H20</f>
        <v>0</v>
      </c>
      <c r="I21" s="110">
        <f>I19-I20</f>
        <v>0</v>
      </c>
      <c r="J21" s="80">
        <f>IF(H21=0,0,ROUND((I21-H21)/H21*100,2))</f>
        <v>0</v>
      </c>
      <c r="K21" s="20"/>
      <c r="L21" s="20"/>
    </row>
    <row r="22" s="31" customFormat="1" ht="12.75" spans="1:11">
      <c r="A22" s="29" t="e">
        <f>#REF!&amp;#REF!</f>
        <v>#REF!</v>
      </c>
      <c r="E22" s="29" t="e">
        <f>#REF!&amp;#REF!</f>
        <v>#REF!</v>
      </c>
      <c r="H22" s="79" t="str">
        <f>现金!G21</f>
        <v>北京卓信大华资产评估有限公司</v>
      </c>
      <c r="I22" s="79"/>
      <c r="J22" s="79"/>
      <c r="K22" s="79"/>
    </row>
    <row r="23" s="31" customFormat="1" ht="12.75" spans="1:1">
      <c r="A23" s="29" t="e">
        <f>#REF!&amp;#REF!</f>
        <v>#REF!</v>
      </c>
    </row>
    <row r="24" s="31" customFormat="1" ht="12.75" spans="1:1">
      <c r="A24" s="321"/>
    </row>
    <row r="25" s="31" customFormat="1" ht="12.75" spans="1:1">
      <c r="A25" s="321"/>
    </row>
  </sheetData>
  <mergeCells count="1">
    <mergeCell ref="H22:K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E25" sqref="E25"/>
    </sheetView>
  </sheetViews>
  <sheetFormatPr defaultColWidth="9" defaultRowHeight="15.75"/>
  <cols>
    <col min="1" max="1" width="6.625" style="2" customWidth="1"/>
    <col min="2" max="2" width="21.125" style="2" customWidth="1"/>
    <col min="3" max="3" width="13.125" style="2" customWidth="1"/>
    <col min="4" max="4" width="7.875" style="2" customWidth="1"/>
    <col min="5" max="5" width="12" style="2" customWidth="1"/>
    <col min="6" max="6" width="13.875" style="2" customWidth="1"/>
    <col min="7" max="8" width="14" style="2" customWidth="1"/>
    <col min="9" max="9" width="8.125" style="2" customWidth="1"/>
    <col min="10" max="10" width="12.125" style="2" customWidth="1"/>
    <col min="11" max="16384" width="9" style="2"/>
  </cols>
  <sheetData>
    <row r="1" ht="30.75" customHeight="1" spans="1:10">
      <c r="A1" s="324"/>
      <c r="B1" s="324"/>
      <c r="C1" s="347" t="s">
        <v>51</v>
      </c>
      <c r="D1" s="324"/>
      <c r="E1" s="324"/>
      <c r="F1" s="324"/>
      <c r="G1" s="324"/>
      <c r="J1" s="79" t="s">
        <v>52</v>
      </c>
    </row>
    <row r="2" ht="15" customHeight="1" spans="10:10">
      <c r="J2" s="79"/>
    </row>
    <row r="3" s="3" customFormat="1" ht="17.25" customHeight="1" spans="1:10">
      <c r="A3" s="3" t="e">
        <f>#REF!</f>
        <v>#REF!</v>
      </c>
      <c r="D3" s="341"/>
      <c r="F3" s="14" t="e">
        <f>#REF!</f>
        <v>#REF!</v>
      </c>
      <c r="H3" s="134"/>
      <c r="I3" s="134"/>
      <c r="J3" s="15" t="s">
        <v>2</v>
      </c>
    </row>
    <row r="4" s="4" customFormat="1" ht="21" customHeight="1" spans="1:10">
      <c r="A4" s="18" t="s">
        <v>53</v>
      </c>
      <c r="B4" s="18" t="s">
        <v>54</v>
      </c>
      <c r="C4" s="18" t="s">
        <v>55</v>
      </c>
      <c r="D4" s="18" t="s">
        <v>56</v>
      </c>
      <c r="E4" s="18" t="s">
        <v>6</v>
      </c>
      <c r="F4" s="18" t="s">
        <v>57</v>
      </c>
      <c r="G4" s="18" t="s">
        <v>8</v>
      </c>
      <c r="H4" s="18" t="s">
        <v>58</v>
      </c>
      <c r="I4" s="18" t="s">
        <v>59</v>
      </c>
      <c r="J4" s="18" t="s">
        <v>60</v>
      </c>
    </row>
    <row r="5" s="5" customFormat="1" ht="21" customHeight="1" spans="1:10">
      <c r="A5" s="19">
        <f>ROW()-4</f>
        <v>1</v>
      </c>
      <c r="B5" s="35"/>
      <c r="C5" s="35"/>
      <c r="D5" s="23"/>
      <c r="E5" s="20"/>
      <c r="F5" s="20"/>
      <c r="G5" s="34"/>
      <c r="H5" s="34"/>
      <c r="I5" s="97">
        <f>IF(G5=0,0,ROUND((H5-G5)/G5*100,2))</f>
        <v>0</v>
      </c>
      <c r="J5" s="20"/>
    </row>
    <row r="6" s="5" customFormat="1" ht="21" customHeight="1" spans="1:10">
      <c r="A6" s="19">
        <f>ROW()-4</f>
        <v>2</v>
      </c>
      <c r="B6" s="35"/>
      <c r="C6" s="35"/>
      <c r="D6" s="23"/>
      <c r="E6" s="20"/>
      <c r="F6" s="20"/>
      <c r="G6" s="34"/>
      <c r="H6" s="34"/>
      <c r="I6" s="20"/>
      <c r="J6" s="20"/>
    </row>
    <row r="7" s="5" customFormat="1" ht="21" customHeight="1" spans="1:10">
      <c r="A7" s="19">
        <f>ROW()-4</f>
        <v>3</v>
      </c>
      <c r="B7" s="35"/>
      <c r="C7" s="35"/>
      <c r="D7" s="23"/>
      <c r="E7" s="20"/>
      <c r="F7" s="20"/>
      <c r="G7" s="34"/>
      <c r="H7" s="34"/>
      <c r="I7" s="20"/>
      <c r="J7" s="20"/>
    </row>
    <row r="8" s="5" customFormat="1" ht="21" customHeight="1" spans="1:10">
      <c r="A8" s="19">
        <f>ROW()-4</f>
        <v>4</v>
      </c>
      <c r="B8" s="35"/>
      <c r="C8" s="35"/>
      <c r="D8" s="23"/>
      <c r="E8" s="20"/>
      <c r="F8" s="20"/>
      <c r="G8" s="34"/>
      <c r="H8" s="34"/>
      <c r="I8" s="20"/>
      <c r="J8" s="20"/>
    </row>
    <row r="9" s="5" customFormat="1" ht="21" customHeight="1" spans="1:10">
      <c r="A9" s="19">
        <f>ROW()-4</f>
        <v>5</v>
      </c>
      <c r="B9" s="35"/>
      <c r="C9" s="35"/>
      <c r="D9" s="23"/>
      <c r="E9" s="20"/>
      <c r="F9" s="20"/>
      <c r="G9" s="34"/>
      <c r="H9" s="34"/>
      <c r="I9" s="20"/>
      <c r="J9" s="20"/>
    </row>
    <row r="10" s="5" customFormat="1" ht="21" customHeight="1" spans="1:10">
      <c r="A10" s="23"/>
      <c r="B10" s="35"/>
      <c r="C10" s="35"/>
      <c r="D10" s="23"/>
      <c r="E10" s="20"/>
      <c r="F10" s="20"/>
      <c r="G10" s="34"/>
      <c r="H10" s="34"/>
      <c r="I10" s="20"/>
      <c r="J10" s="20"/>
    </row>
    <row r="11" s="5" customFormat="1" ht="21" customHeight="1" spans="1:10">
      <c r="A11" s="23"/>
      <c r="B11" s="35"/>
      <c r="C11" s="35"/>
      <c r="D11" s="23"/>
      <c r="E11" s="20"/>
      <c r="F11" s="20"/>
      <c r="G11" s="34"/>
      <c r="H11" s="34"/>
      <c r="I11" s="20"/>
      <c r="J11" s="20"/>
    </row>
    <row r="12" s="5" customFormat="1" ht="21" customHeight="1" spans="1:10">
      <c r="A12" s="23"/>
      <c r="B12" s="35"/>
      <c r="C12" s="35"/>
      <c r="D12" s="23"/>
      <c r="E12" s="20"/>
      <c r="F12" s="20"/>
      <c r="G12" s="34"/>
      <c r="H12" s="34"/>
      <c r="I12" s="20"/>
      <c r="J12" s="20"/>
    </row>
    <row r="13" s="5" customFormat="1" ht="21" customHeight="1" spans="1:10">
      <c r="A13" s="23"/>
      <c r="B13" s="35"/>
      <c r="C13" s="35"/>
      <c r="D13" s="23"/>
      <c r="E13" s="20"/>
      <c r="F13" s="20"/>
      <c r="G13" s="34"/>
      <c r="H13" s="34"/>
      <c r="I13" s="20"/>
      <c r="J13" s="20"/>
    </row>
    <row r="14" s="5" customFormat="1" ht="21" customHeight="1" spans="1:10">
      <c r="A14" s="23"/>
      <c r="B14" s="35"/>
      <c r="C14" s="35"/>
      <c r="D14" s="23"/>
      <c r="E14" s="20"/>
      <c r="F14" s="20"/>
      <c r="G14" s="34"/>
      <c r="H14" s="34"/>
      <c r="I14" s="20"/>
      <c r="J14" s="20"/>
    </row>
    <row r="15" s="5" customFormat="1" ht="21" customHeight="1" spans="1:10">
      <c r="A15" s="23"/>
      <c r="B15" s="35"/>
      <c r="C15" s="35"/>
      <c r="D15" s="23"/>
      <c r="E15" s="20"/>
      <c r="F15" s="20"/>
      <c r="G15" s="34"/>
      <c r="H15" s="34"/>
      <c r="I15" s="20"/>
      <c r="J15" s="20"/>
    </row>
    <row r="16" s="5" customFormat="1" ht="21" customHeight="1" spans="1:10">
      <c r="A16" s="23"/>
      <c r="B16" s="35"/>
      <c r="C16" s="35"/>
      <c r="D16" s="23"/>
      <c r="E16" s="20"/>
      <c r="F16" s="20"/>
      <c r="G16" s="34"/>
      <c r="H16" s="34"/>
      <c r="I16" s="20"/>
      <c r="J16" s="20"/>
    </row>
    <row r="17" s="5" customFormat="1" ht="21" customHeight="1" spans="1:10">
      <c r="A17" s="23"/>
      <c r="B17" s="35"/>
      <c r="C17" s="35"/>
      <c r="D17" s="23"/>
      <c r="E17" s="20"/>
      <c r="F17" s="20"/>
      <c r="G17" s="34"/>
      <c r="H17" s="34"/>
      <c r="I17" s="20"/>
      <c r="J17" s="20"/>
    </row>
    <row r="18" s="5" customFormat="1" ht="21" customHeight="1" spans="1:10">
      <c r="A18" s="23"/>
      <c r="B18" s="35"/>
      <c r="C18" s="35"/>
      <c r="D18" s="23"/>
      <c r="E18" s="20"/>
      <c r="F18" s="20"/>
      <c r="G18" s="34"/>
      <c r="H18" s="34"/>
      <c r="I18" s="20"/>
      <c r="J18" s="20"/>
    </row>
    <row r="19" s="5" customFormat="1" ht="21" customHeight="1" spans="1:10">
      <c r="A19" s="23"/>
      <c r="B19" s="35"/>
      <c r="C19" s="35"/>
      <c r="D19" s="23"/>
      <c r="E19" s="20"/>
      <c r="F19" s="20"/>
      <c r="G19" s="34"/>
      <c r="H19" s="34"/>
      <c r="I19" s="20"/>
      <c r="J19" s="20"/>
    </row>
    <row r="20" s="5" customFormat="1" ht="21" customHeight="1" spans="1:10">
      <c r="A20" s="23"/>
      <c r="B20" s="35"/>
      <c r="C20" s="35"/>
      <c r="D20" s="23"/>
      <c r="E20" s="20"/>
      <c r="F20" s="20"/>
      <c r="G20" s="34"/>
      <c r="H20" s="34"/>
      <c r="I20" s="20"/>
      <c r="J20" s="20"/>
    </row>
    <row r="21" s="6" customFormat="1" ht="21" customHeight="1" spans="1:10">
      <c r="A21" s="23"/>
      <c r="B21" s="17" t="s">
        <v>12</v>
      </c>
      <c r="C21" s="27"/>
      <c r="D21" s="23"/>
      <c r="E21" s="27"/>
      <c r="F21" s="27"/>
      <c r="G21" s="28">
        <f>SUM(G5:G20)</f>
        <v>0</v>
      </c>
      <c r="H21" s="28">
        <f>SUM(H5:H20)</f>
        <v>0</v>
      </c>
      <c r="I21" s="80">
        <f>IF(G21=0,0,ROUND((H21-G21)/G21*100,2))</f>
        <v>0</v>
      </c>
      <c r="J21" s="27"/>
    </row>
    <row r="22" s="31" customFormat="1" ht="12.75" spans="1:10">
      <c r="A22" s="207" t="e">
        <f>#REF!&amp;#REF!</f>
        <v>#REF!</v>
      </c>
      <c r="E22" s="207" t="e">
        <f>#REF!&amp;#REF!</f>
        <v>#REF!</v>
      </c>
      <c r="H22" s="79" t="str">
        <f>现金!G21</f>
        <v>北京卓信大华资产评估有限公司</v>
      </c>
      <c r="I22" s="79"/>
      <c r="J22" s="79"/>
    </row>
    <row r="23" s="31" customFormat="1" ht="12.75" spans="1:1">
      <c r="A23" s="207" t="e">
        <f>#REF!&amp;#REF!</f>
        <v>#REF!</v>
      </c>
    </row>
  </sheetData>
  <mergeCells count="1">
    <mergeCell ref="H22:J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:IV65536"/>
    </sheetView>
  </sheetViews>
  <sheetFormatPr defaultColWidth="8.875" defaultRowHeight="15.75"/>
  <cols>
    <col min="1" max="1" width="8.875" style="9"/>
    <col min="2" max="2" width="11.875" style="9" customWidth="1"/>
    <col min="3" max="8" width="8.875" style="9"/>
    <col min="9" max="10" width="10.5" style="9" customWidth="1"/>
    <col min="11" max="16384" width="8.875" style="9"/>
  </cols>
  <sheetData>
    <row r="1" ht="23.1" customHeight="1" spans="1:13">
      <c r="A1" s="879" t="s">
        <v>377</v>
      </c>
      <c r="B1" s="919"/>
      <c r="C1" s="919"/>
      <c r="D1" s="919"/>
      <c r="E1" s="919"/>
      <c r="F1" s="919"/>
      <c r="G1" s="919"/>
      <c r="H1" s="919"/>
      <c r="I1" s="919"/>
      <c r="J1" s="919"/>
      <c r="K1" s="919"/>
      <c r="L1" s="919"/>
      <c r="M1" s="79" t="s">
        <v>378</v>
      </c>
    </row>
    <row r="2" ht="14.25" spans="1:13">
      <c r="A2" s="82" t="str">
        <f>CONCATENATE([9]封面!D8,[9]封面!F8,[9]封面!G8,[9]封面!H8,[9]封面!I8,[9]封面!J8,[9]封面!K8)</f>
        <v/>
      </c>
      <c r="B2" s="82"/>
      <c r="C2" s="82"/>
      <c r="D2" s="82"/>
      <c r="E2" s="82"/>
      <c r="F2" s="82"/>
      <c r="G2" s="82"/>
      <c r="H2" s="82"/>
      <c r="I2" s="82"/>
      <c r="J2" s="83"/>
      <c r="K2" s="83"/>
      <c r="L2" s="83"/>
      <c r="M2" s="83"/>
    </row>
    <row r="3" s="53" customFormat="1" ht="14.25" spans="1:13">
      <c r="A3" s="274" t="e">
        <f>#REF!</f>
        <v>#REF!</v>
      </c>
      <c r="B3" s="205"/>
      <c r="C3" s="205"/>
      <c r="D3" s="205"/>
      <c r="E3" s="205"/>
      <c r="F3" s="205"/>
      <c r="G3" s="14" t="e">
        <f>"             "&amp;#REF!</f>
        <v>#REF!</v>
      </c>
      <c r="I3" s="205"/>
      <c r="J3" s="205"/>
      <c r="K3" s="205"/>
      <c r="L3" s="143"/>
      <c r="M3" s="144" t="s">
        <v>100</v>
      </c>
    </row>
    <row r="4" ht="21" customHeight="1" spans="1:13">
      <c r="A4" s="84" t="s">
        <v>3</v>
      </c>
      <c r="B4" s="84" t="s">
        <v>74</v>
      </c>
      <c r="C4" s="84" t="s">
        <v>379</v>
      </c>
      <c r="D4" s="84" t="s">
        <v>87</v>
      </c>
      <c r="E4" s="84" t="s">
        <v>76</v>
      </c>
      <c r="F4" s="84" t="s">
        <v>343</v>
      </c>
      <c r="G4" s="84" t="s">
        <v>112</v>
      </c>
      <c r="H4" s="84" t="s">
        <v>344</v>
      </c>
      <c r="I4" s="86" t="s">
        <v>104</v>
      </c>
      <c r="J4" s="84" t="s">
        <v>9</v>
      </c>
      <c r="K4" s="416" t="s">
        <v>380</v>
      </c>
      <c r="L4" s="878" t="s">
        <v>381</v>
      </c>
      <c r="M4" s="84" t="s">
        <v>11</v>
      </c>
    </row>
    <row r="5" ht="21" customHeight="1" spans="1:13">
      <c r="A5" s="19">
        <f>ROW()-4</f>
        <v>1</v>
      </c>
      <c r="B5" s="91"/>
      <c r="C5" s="91"/>
      <c r="D5" s="91"/>
      <c r="E5" s="91"/>
      <c r="F5" s="91"/>
      <c r="G5" s="91"/>
      <c r="H5" s="91"/>
      <c r="I5" s="875"/>
      <c r="J5" s="91"/>
      <c r="K5" s="95">
        <f>J5-I5</f>
        <v>0</v>
      </c>
      <c r="L5" s="334">
        <f>IF(I5=0,0,ROUND((J5-I5)/I5*100,2))</f>
        <v>0</v>
      </c>
      <c r="M5" s="91"/>
    </row>
    <row r="6" ht="21" customHeight="1" spans="1:13">
      <c r="A6" s="90"/>
      <c r="B6" s="155"/>
      <c r="C6" s="90"/>
      <c r="D6" s="90"/>
      <c r="E6" s="94"/>
      <c r="F6" s="94"/>
      <c r="G6" s="90"/>
      <c r="H6" s="90"/>
      <c r="I6" s="875"/>
      <c r="J6" s="95"/>
      <c r="K6" s="95">
        <f t="shared" ref="K6:K22" si="0">J6-I6</f>
        <v>0</v>
      </c>
      <c r="L6" s="334">
        <f t="shared" ref="L6:L21" si="1">IF(I6=0,0,ROUND((J6-I6)/I6*100,2))</f>
        <v>0</v>
      </c>
      <c r="M6" s="91"/>
    </row>
    <row r="7" ht="21" customHeight="1" spans="1:13">
      <c r="A7" s="90"/>
      <c r="B7" s="155"/>
      <c r="C7" s="90"/>
      <c r="D7" s="90"/>
      <c r="E7" s="94"/>
      <c r="F7" s="94"/>
      <c r="G7" s="90"/>
      <c r="H7" s="90"/>
      <c r="I7" s="875"/>
      <c r="J7" s="95"/>
      <c r="K7" s="95">
        <f t="shared" si="0"/>
        <v>0</v>
      </c>
      <c r="L7" s="334">
        <f t="shared" si="1"/>
        <v>0</v>
      </c>
      <c r="M7" s="91"/>
    </row>
    <row r="8" ht="21" customHeight="1" spans="1:13">
      <c r="A8" s="90"/>
      <c r="B8" s="155"/>
      <c r="C8" s="90"/>
      <c r="D8" s="90"/>
      <c r="E8" s="94"/>
      <c r="F8" s="94"/>
      <c r="G8" s="90"/>
      <c r="H8" s="90"/>
      <c r="I8" s="875"/>
      <c r="J8" s="95"/>
      <c r="K8" s="95">
        <f t="shared" si="0"/>
        <v>0</v>
      </c>
      <c r="L8" s="334">
        <f t="shared" si="1"/>
        <v>0</v>
      </c>
      <c r="M8" s="91"/>
    </row>
    <row r="9" ht="21" customHeight="1" spans="1:13">
      <c r="A9" s="90"/>
      <c r="B9" s="155"/>
      <c r="C9" s="90"/>
      <c r="D9" s="90"/>
      <c r="E9" s="94"/>
      <c r="F9" s="94"/>
      <c r="G9" s="90"/>
      <c r="H9" s="90"/>
      <c r="I9" s="875"/>
      <c r="J9" s="95"/>
      <c r="K9" s="95">
        <f t="shared" si="0"/>
        <v>0</v>
      </c>
      <c r="L9" s="334">
        <f t="shared" si="1"/>
        <v>0</v>
      </c>
      <c r="M9" s="91"/>
    </row>
    <row r="10" ht="21" customHeight="1" spans="1:13">
      <c r="A10" s="90"/>
      <c r="B10" s="155"/>
      <c r="C10" s="90"/>
      <c r="D10" s="90"/>
      <c r="E10" s="94"/>
      <c r="F10" s="94"/>
      <c r="G10" s="90"/>
      <c r="H10" s="90"/>
      <c r="I10" s="875"/>
      <c r="J10" s="95"/>
      <c r="K10" s="95">
        <f t="shared" si="0"/>
        <v>0</v>
      </c>
      <c r="L10" s="334">
        <f t="shared" si="1"/>
        <v>0</v>
      </c>
      <c r="M10" s="91"/>
    </row>
    <row r="11" ht="21" customHeight="1" spans="1:13">
      <c r="A11" s="90"/>
      <c r="B11" s="155"/>
      <c r="C11" s="90"/>
      <c r="D11" s="90"/>
      <c r="E11" s="94"/>
      <c r="F11" s="94"/>
      <c r="G11" s="90"/>
      <c r="H11" s="90"/>
      <c r="I11" s="875"/>
      <c r="J11" s="95"/>
      <c r="K11" s="95">
        <f t="shared" si="0"/>
        <v>0</v>
      </c>
      <c r="L11" s="334">
        <f t="shared" si="1"/>
        <v>0</v>
      </c>
      <c r="M11" s="91"/>
    </row>
    <row r="12" ht="21" customHeight="1" spans="1:13">
      <c r="A12" s="90"/>
      <c r="B12" s="155"/>
      <c r="C12" s="90"/>
      <c r="D12" s="90"/>
      <c r="E12" s="94"/>
      <c r="F12" s="94"/>
      <c r="G12" s="90"/>
      <c r="H12" s="90"/>
      <c r="I12" s="875"/>
      <c r="J12" s="95"/>
      <c r="K12" s="95">
        <f t="shared" si="0"/>
        <v>0</v>
      </c>
      <c r="L12" s="334">
        <f t="shared" si="1"/>
        <v>0</v>
      </c>
      <c r="M12" s="91"/>
    </row>
    <row r="13" ht="21" customHeight="1" spans="1:13">
      <c r="A13" s="90"/>
      <c r="B13" s="155"/>
      <c r="C13" s="90"/>
      <c r="D13" s="90"/>
      <c r="E13" s="94"/>
      <c r="F13" s="94"/>
      <c r="G13" s="90"/>
      <c r="H13" s="90"/>
      <c r="I13" s="875"/>
      <c r="J13" s="95"/>
      <c r="K13" s="95">
        <f t="shared" si="0"/>
        <v>0</v>
      </c>
      <c r="L13" s="334">
        <f t="shared" si="1"/>
        <v>0</v>
      </c>
      <c r="M13" s="91"/>
    </row>
    <row r="14" ht="21" customHeight="1" spans="1:13">
      <c r="A14" s="90"/>
      <c r="B14" s="155"/>
      <c r="C14" s="90"/>
      <c r="D14" s="90"/>
      <c r="E14" s="94"/>
      <c r="F14" s="94"/>
      <c r="G14" s="90"/>
      <c r="H14" s="90"/>
      <c r="I14" s="875"/>
      <c r="J14" s="95"/>
      <c r="K14" s="95">
        <f t="shared" si="0"/>
        <v>0</v>
      </c>
      <c r="L14" s="334">
        <f t="shared" si="1"/>
        <v>0</v>
      </c>
      <c r="M14" s="91"/>
    </row>
    <row r="15" ht="21" customHeight="1" spans="1:13">
      <c r="A15" s="90"/>
      <c r="B15" s="155"/>
      <c r="C15" s="90"/>
      <c r="D15" s="90"/>
      <c r="E15" s="94"/>
      <c r="F15" s="94"/>
      <c r="G15" s="90"/>
      <c r="H15" s="90"/>
      <c r="I15" s="875"/>
      <c r="J15" s="95"/>
      <c r="K15" s="95">
        <f t="shared" si="0"/>
        <v>0</v>
      </c>
      <c r="L15" s="334">
        <f t="shared" si="1"/>
        <v>0</v>
      </c>
      <c r="M15" s="91"/>
    </row>
    <row r="16" ht="21" customHeight="1" spans="1:13">
      <c r="A16" s="90"/>
      <c r="B16" s="155"/>
      <c r="C16" s="90"/>
      <c r="D16" s="90"/>
      <c r="E16" s="94"/>
      <c r="F16" s="94"/>
      <c r="G16" s="90"/>
      <c r="H16" s="90"/>
      <c r="I16" s="875"/>
      <c r="J16" s="95"/>
      <c r="K16" s="95">
        <f t="shared" si="0"/>
        <v>0</v>
      </c>
      <c r="L16" s="334">
        <f t="shared" si="1"/>
        <v>0</v>
      </c>
      <c r="M16" s="91"/>
    </row>
    <row r="17" ht="21" customHeight="1" spans="1:13">
      <c r="A17" s="90"/>
      <c r="B17" s="155"/>
      <c r="C17" s="90"/>
      <c r="D17" s="90"/>
      <c r="E17" s="94"/>
      <c r="F17" s="94"/>
      <c r="G17" s="90"/>
      <c r="H17" s="90"/>
      <c r="I17" s="875"/>
      <c r="J17" s="95"/>
      <c r="K17" s="95">
        <f t="shared" si="0"/>
        <v>0</v>
      </c>
      <c r="L17" s="334">
        <f t="shared" si="1"/>
        <v>0</v>
      </c>
      <c r="M17" s="91"/>
    </row>
    <row r="18" ht="21" customHeight="1" spans="1:13">
      <c r="A18" s="90"/>
      <c r="B18" s="155"/>
      <c r="C18" s="90"/>
      <c r="D18" s="90"/>
      <c r="E18" s="94"/>
      <c r="F18" s="94"/>
      <c r="G18" s="90"/>
      <c r="H18" s="90"/>
      <c r="I18" s="875"/>
      <c r="J18" s="95"/>
      <c r="K18" s="95">
        <f t="shared" si="0"/>
        <v>0</v>
      </c>
      <c r="L18" s="334">
        <f t="shared" si="1"/>
        <v>0</v>
      </c>
      <c r="M18" s="91"/>
    </row>
    <row r="19" ht="21" customHeight="1" spans="1:13">
      <c r="A19" s="90"/>
      <c r="B19" s="155"/>
      <c r="C19" s="90"/>
      <c r="D19" s="90"/>
      <c r="E19" s="94"/>
      <c r="F19" s="94"/>
      <c r="G19" s="90"/>
      <c r="H19" s="90"/>
      <c r="I19" s="875"/>
      <c r="J19" s="95"/>
      <c r="K19" s="95">
        <f t="shared" si="0"/>
        <v>0</v>
      </c>
      <c r="L19" s="334">
        <f t="shared" si="1"/>
        <v>0</v>
      </c>
      <c r="M19" s="91"/>
    </row>
    <row r="20" ht="21" customHeight="1" spans="1:13">
      <c r="A20" s="90"/>
      <c r="B20" s="155"/>
      <c r="C20" s="90"/>
      <c r="D20" s="90"/>
      <c r="E20" s="94"/>
      <c r="F20" s="94"/>
      <c r="G20" s="90"/>
      <c r="H20" s="90"/>
      <c r="I20" s="875"/>
      <c r="J20" s="95"/>
      <c r="K20" s="95">
        <f t="shared" si="0"/>
        <v>0</v>
      </c>
      <c r="L20" s="334">
        <f t="shared" si="1"/>
        <v>0</v>
      </c>
      <c r="M20" s="91"/>
    </row>
    <row r="21" ht="21" customHeight="1" spans="1:13">
      <c r="A21" s="90"/>
      <c r="B21" s="155"/>
      <c r="C21" s="90"/>
      <c r="D21" s="90"/>
      <c r="E21" s="94"/>
      <c r="F21" s="94"/>
      <c r="G21" s="90"/>
      <c r="H21" s="90"/>
      <c r="I21" s="875"/>
      <c r="J21" s="95"/>
      <c r="K21" s="95">
        <f t="shared" si="0"/>
        <v>0</v>
      </c>
      <c r="L21" s="334">
        <f t="shared" si="1"/>
        <v>0</v>
      </c>
      <c r="M21" s="91"/>
    </row>
    <row r="22" ht="21" customHeight="1" spans="1:13">
      <c r="A22" s="399" t="s">
        <v>382</v>
      </c>
      <c r="B22" s="401"/>
      <c r="C22" s="90"/>
      <c r="D22" s="90"/>
      <c r="E22" s="94"/>
      <c r="F22" s="94"/>
      <c r="G22" s="90"/>
      <c r="H22" s="90"/>
      <c r="I22" s="95">
        <f>SUM(I5:I21)</f>
        <v>0</v>
      </c>
      <c r="J22" s="95">
        <f>SUM(J5:J21)</f>
        <v>0</v>
      </c>
      <c r="K22" s="95">
        <f t="shared" si="0"/>
        <v>0</v>
      </c>
      <c r="L22" s="95" t="str">
        <f>IF(I22=0,"",K22/I22*100)</f>
        <v/>
      </c>
      <c r="M22" s="91"/>
    </row>
    <row r="23" ht="14.25" spans="1:13">
      <c r="A23" s="29" t="e">
        <f>#REF!&amp;#REF!</f>
        <v>#REF!</v>
      </c>
      <c r="B23" s="31"/>
      <c r="C23" s="31"/>
      <c r="D23" s="31"/>
      <c r="E23" s="29"/>
      <c r="F23" s="31"/>
      <c r="G23" s="29" t="e">
        <f>#REF!&amp;#REF!</f>
        <v>#REF!</v>
      </c>
      <c r="H23" s="898" t="str">
        <f>现金!G21</f>
        <v>北京卓信大华资产评估有限公司</v>
      </c>
      <c r="I23" s="898"/>
      <c r="J23" s="898"/>
      <c r="K23" s="898"/>
      <c r="L23" s="920"/>
      <c r="M23" s="920"/>
    </row>
    <row r="24" ht="14.25" spans="1:11">
      <c r="A24" s="29" t="e">
        <f>#REF!&amp;#REF!</f>
        <v>#REF!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</row>
  </sheetData>
  <mergeCells count="4">
    <mergeCell ref="A1:L1"/>
    <mergeCell ref="A2:M2"/>
    <mergeCell ref="A22:B22"/>
    <mergeCell ref="H23:M23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:IV65536"/>
    </sheetView>
  </sheetViews>
  <sheetFormatPr defaultColWidth="9" defaultRowHeight="15.75"/>
  <cols>
    <col min="1" max="1" width="9.125" style="2" customWidth="1"/>
    <col min="2" max="2" width="25.5" style="2" customWidth="1"/>
    <col min="3" max="3" width="8.875" style="2" customWidth="1"/>
    <col min="4" max="5" width="10.125" style="2" customWidth="1"/>
    <col min="6" max="6" width="8.5" style="2" customWidth="1"/>
    <col min="7" max="8" width="15.625" style="2" customWidth="1"/>
    <col min="9" max="9" width="7.625" style="2" customWidth="1"/>
    <col min="10" max="10" width="10.875" style="2" customWidth="1"/>
    <col min="11" max="11" width="8.5" style="2" customWidth="1"/>
    <col min="12" max="16384" width="9" style="2"/>
  </cols>
  <sheetData>
    <row r="1" ht="30" customHeight="1" spans="1:10">
      <c r="A1" s="324"/>
      <c r="B1" s="324"/>
      <c r="C1" s="347" t="s">
        <v>383</v>
      </c>
      <c r="E1" s="347"/>
      <c r="F1" s="347"/>
      <c r="G1" s="347"/>
      <c r="J1" s="79" t="s">
        <v>384</v>
      </c>
    </row>
    <row r="2" ht="15" customHeight="1" spans="10:10">
      <c r="J2" s="79"/>
    </row>
    <row r="3" s="3" customFormat="1" ht="21" customHeight="1" spans="1:11">
      <c r="A3" s="274" t="e">
        <f>其他债权投资!A3</f>
        <v>#REF!</v>
      </c>
      <c r="C3" s="134"/>
      <c r="D3" s="341"/>
      <c r="E3" s="14" t="e">
        <f>#REF!</f>
        <v>#REF!</v>
      </c>
      <c r="F3" s="134"/>
      <c r="G3" s="134"/>
      <c r="I3" s="134"/>
      <c r="J3" s="15" t="s">
        <v>2</v>
      </c>
      <c r="K3" s="134"/>
    </row>
    <row r="4" s="4" customFormat="1" ht="21" customHeight="1" spans="1:11">
      <c r="A4" s="17" t="s">
        <v>3</v>
      </c>
      <c r="B4" s="17" t="s">
        <v>74</v>
      </c>
      <c r="C4" s="17" t="s">
        <v>373</v>
      </c>
      <c r="D4" s="17" t="s">
        <v>76</v>
      </c>
      <c r="E4" s="17" t="s">
        <v>343</v>
      </c>
      <c r="F4" s="17" t="s">
        <v>368</v>
      </c>
      <c r="G4" s="18" t="s">
        <v>8</v>
      </c>
      <c r="H4" s="17" t="s">
        <v>9</v>
      </c>
      <c r="I4" s="17" t="s">
        <v>10</v>
      </c>
      <c r="J4" s="17" t="s">
        <v>19</v>
      </c>
      <c r="K4" s="17" t="s">
        <v>218</v>
      </c>
    </row>
    <row r="5" s="5" customFormat="1" ht="21" customHeight="1" spans="1:11">
      <c r="A5" s="19">
        <f>ROW()-4</f>
        <v>1</v>
      </c>
      <c r="B5" s="20"/>
      <c r="C5" s="20"/>
      <c r="D5" s="20"/>
      <c r="E5" s="20"/>
      <c r="F5" s="20"/>
      <c r="G5" s="34"/>
      <c r="H5" s="34"/>
      <c r="I5" s="334">
        <f>IF(G5=0,0,ROUND((H5-G5)/G5*100,2))</f>
        <v>0</v>
      </c>
      <c r="J5" s="20"/>
      <c r="K5" s="20"/>
    </row>
    <row r="6" s="5" customFormat="1" ht="21" customHeight="1" spans="1:11">
      <c r="A6" s="20"/>
      <c r="B6" s="20"/>
      <c r="C6" s="20"/>
      <c r="D6" s="20"/>
      <c r="E6" s="20"/>
      <c r="F6" s="20"/>
      <c r="G6" s="34"/>
      <c r="H6" s="34"/>
      <c r="I6" s="20"/>
      <c r="J6" s="20"/>
      <c r="K6" s="20"/>
    </row>
    <row r="7" s="5" customFormat="1" ht="21" customHeight="1" spans="1:11">
      <c r="A7" s="20"/>
      <c r="B7" s="20"/>
      <c r="C7" s="20"/>
      <c r="D7" s="20"/>
      <c r="E7" s="20"/>
      <c r="F7" s="20"/>
      <c r="G7" s="34"/>
      <c r="H7" s="34"/>
      <c r="I7" s="20"/>
      <c r="J7" s="20"/>
      <c r="K7" s="20"/>
    </row>
    <row r="8" s="5" customFormat="1" ht="21" customHeight="1" spans="1:11">
      <c r="A8" s="20"/>
      <c r="B8" s="20"/>
      <c r="C8" s="20"/>
      <c r="D8" s="20"/>
      <c r="E8" s="20"/>
      <c r="F8" s="20"/>
      <c r="G8" s="34"/>
      <c r="H8" s="34"/>
      <c r="I8" s="20"/>
      <c r="J8" s="20"/>
      <c r="K8" s="20"/>
    </row>
    <row r="9" s="5" customFormat="1" ht="21" customHeight="1" spans="1:11">
      <c r="A9" s="20"/>
      <c r="B9" s="20"/>
      <c r="C9" s="20"/>
      <c r="D9" s="20"/>
      <c r="E9" s="20"/>
      <c r="F9" s="20"/>
      <c r="G9" s="34"/>
      <c r="H9" s="34"/>
      <c r="I9" s="20"/>
      <c r="J9" s="20"/>
      <c r="K9" s="20"/>
    </row>
    <row r="10" s="5" customFormat="1" ht="21" customHeight="1" spans="1:11">
      <c r="A10" s="20"/>
      <c r="B10" s="20"/>
      <c r="C10" s="20"/>
      <c r="D10" s="20"/>
      <c r="E10" s="20"/>
      <c r="F10" s="20"/>
      <c r="G10" s="34"/>
      <c r="H10" s="34"/>
      <c r="I10" s="20"/>
      <c r="J10" s="20"/>
      <c r="K10" s="20"/>
    </row>
    <row r="11" s="5" customFormat="1" ht="21" customHeight="1" spans="1:11">
      <c r="A11" s="20"/>
      <c r="B11" s="20"/>
      <c r="C11" s="20"/>
      <c r="D11" s="20"/>
      <c r="E11" s="20"/>
      <c r="F11" s="20"/>
      <c r="G11" s="34"/>
      <c r="H11" s="34"/>
      <c r="I11" s="20"/>
      <c r="J11" s="20"/>
      <c r="K11" s="20"/>
    </row>
    <row r="12" s="5" customFormat="1" ht="21" customHeight="1" spans="1:11">
      <c r="A12" s="20"/>
      <c r="B12" s="20"/>
      <c r="C12" s="20"/>
      <c r="D12" s="20"/>
      <c r="E12" s="20"/>
      <c r="F12" s="20"/>
      <c r="G12" s="34"/>
      <c r="H12" s="34"/>
      <c r="I12" s="20"/>
      <c r="J12" s="20"/>
      <c r="K12" s="20"/>
    </row>
    <row r="13" s="5" customFormat="1" ht="21" customHeight="1" spans="1:11">
      <c r="A13" s="20"/>
      <c r="B13" s="20"/>
      <c r="C13" s="20"/>
      <c r="D13" s="20"/>
      <c r="E13" s="20"/>
      <c r="F13" s="20"/>
      <c r="G13" s="34"/>
      <c r="H13" s="34"/>
      <c r="I13" s="20"/>
      <c r="J13" s="20"/>
      <c r="K13" s="20"/>
    </row>
    <row r="14" s="5" customFormat="1" ht="21" customHeight="1" spans="1:11">
      <c r="A14" s="20"/>
      <c r="B14" s="20"/>
      <c r="C14" s="20"/>
      <c r="D14" s="20"/>
      <c r="E14" s="20"/>
      <c r="F14" s="20"/>
      <c r="G14" s="34"/>
      <c r="H14" s="34"/>
      <c r="I14" s="20"/>
      <c r="J14" s="20"/>
      <c r="K14" s="20"/>
    </row>
    <row r="15" s="5" customFormat="1" ht="21" customHeight="1" spans="1:11">
      <c r="A15" s="20"/>
      <c r="B15" s="20"/>
      <c r="C15" s="20"/>
      <c r="D15" s="20"/>
      <c r="E15" s="20"/>
      <c r="F15" s="20"/>
      <c r="G15" s="34"/>
      <c r="H15" s="34"/>
      <c r="I15" s="20"/>
      <c r="J15" s="20"/>
      <c r="K15" s="20"/>
    </row>
    <row r="16" s="5" customFormat="1" ht="21" customHeight="1" spans="1:11">
      <c r="A16" s="20"/>
      <c r="B16" s="20"/>
      <c r="C16" s="20"/>
      <c r="D16" s="20"/>
      <c r="E16" s="20"/>
      <c r="F16" s="20"/>
      <c r="G16" s="34"/>
      <c r="H16" s="34"/>
      <c r="I16" s="20"/>
      <c r="J16" s="20"/>
      <c r="K16" s="20"/>
    </row>
    <row r="17" s="5" customFormat="1" ht="21" customHeight="1" spans="1:11">
      <c r="A17" s="20"/>
      <c r="B17" s="20"/>
      <c r="C17" s="20"/>
      <c r="D17" s="20"/>
      <c r="E17" s="20"/>
      <c r="F17" s="20"/>
      <c r="G17" s="34"/>
      <c r="H17" s="34"/>
      <c r="I17" s="20"/>
      <c r="J17" s="20"/>
      <c r="K17" s="20"/>
    </row>
    <row r="18" s="5" customFormat="1" ht="21" customHeight="1" spans="1:11">
      <c r="A18" s="20"/>
      <c r="B18" s="20"/>
      <c r="C18" s="20"/>
      <c r="D18" s="20"/>
      <c r="E18" s="20"/>
      <c r="F18" s="20"/>
      <c r="G18" s="34"/>
      <c r="H18" s="34"/>
      <c r="I18" s="20"/>
      <c r="J18" s="20"/>
      <c r="K18" s="20"/>
    </row>
    <row r="19" s="5" customFormat="1" ht="21" customHeight="1" spans="1:11">
      <c r="A19" s="20"/>
      <c r="C19" s="20"/>
      <c r="D19" s="20"/>
      <c r="E19" s="20"/>
      <c r="F19" s="20"/>
      <c r="G19" s="34"/>
      <c r="H19" s="34"/>
      <c r="I19" s="20"/>
      <c r="J19" s="20"/>
      <c r="K19" s="20"/>
    </row>
    <row r="20" s="5" customFormat="1" ht="21" customHeight="1" spans="1:11">
      <c r="A20" s="20"/>
      <c r="B20" s="17"/>
      <c r="C20" s="20"/>
      <c r="D20" s="20"/>
      <c r="E20" s="20"/>
      <c r="F20" s="20"/>
      <c r="G20" s="34"/>
      <c r="H20" s="34"/>
      <c r="I20" s="20"/>
      <c r="J20" s="20"/>
      <c r="K20" s="20"/>
    </row>
    <row r="21" s="6" customFormat="1" ht="21" customHeight="1" spans="1:11">
      <c r="A21" s="27"/>
      <c r="B21" s="17" t="s">
        <v>12</v>
      </c>
      <c r="C21" s="27"/>
      <c r="D21" s="27"/>
      <c r="E21" s="27"/>
      <c r="F21" s="27"/>
      <c r="G21" s="268">
        <f>SUM(G5:G20)</f>
        <v>0</v>
      </c>
      <c r="H21" s="268">
        <f>SUM(H5:H20)</f>
        <v>0</v>
      </c>
      <c r="I21" s="873">
        <f>IF(G21=0,0,ROUND((H21-G21)/G21*100,2))</f>
        <v>0</v>
      </c>
      <c r="J21" s="27"/>
      <c r="K21" s="27"/>
    </row>
    <row r="22" s="31" customFormat="1" ht="12.75" spans="1:10">
      <c r="A22" s="29" t="e">
        <f>#REF!&amp;#REF!</f>
        <v>#REF!</v>
      </c>
      <c r="E22" s="29" t="e">
        <f>#REF!&amp;#REF!</f>
        <v>#REF!</v>
      </c>
      <c r="H22" s="79" t="str">
        <f>现金!G21</f>
        <v>北京卓信大华资产评估有限公司</v>
      </c>
      <c r="I22" s="79"/>
      <c r="J22" s="79"/>
    </row>
    <row r="23" s="31" customFormat="1" ht="12.75" spans="1:1">
      <c r="A23" s="29" t="e">
        <f>#REF!&amp;#REF!</f>
        <v>#REF!</v>
      </c>
    </row>
    <row r="24" s="31" customFormat="1" ht="12.75"/>
  </sheetData>
  <mergeCells count="1">
    <mergeCell ref="H22:J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:IV65536"/>
    </sheetView>
  </sheetViews>
  <sheetFormatPr defaultColWidth="9" defaultRowHeight="15.75"/>
  <cols>
    <col min="1" max="1" width="6.5" style="159" customWidth="1"/>
    <col min="2" max="2" width="22.875" style="159" customWidth="1"/>
    <col min="3" max="3" width="12.375" style="159" customWidth="1"/>
    <col min="4" max="4" width="10.625" style="159" customWidth="1"/>
    <col min="5" max="5" width="13" style="159" customWidth="1"/>
    <col min="6" max="6" width="10.375" style="159" customWidth="1"/>
    <col min="7" max="7" width="13.625" style="903" customWidth="1"/>
    <col min="8" max="8" width="13.625" style="805" customWidth="1"/>
    <col min="9" max="9" width="8.625" style="199" customWidth="1"/>
    <col min="10" max="10" width="10.875" style="159" customWidth="1"/>
    <col min="11" max="11" width="9" style="159"/>
    <col min="12" max="12" width="12.375" style="31" customWidth="1"/>
    <col min="13" max="14" width="9" style="31"/>
    <col min="15" max="16384" width="9" style="159"/>
  </cols>
  <sheetData>
    <row r="1" ht="30" customHeight="1" spans="1:10">
      <c r="A1" s="351"/>
      <c r="B1" s="136" t="s">
        <v>385</v>
      </c>
      <c r="C1" s="136"/>
      <c r="D1" s="136"/>
      <c r="E1" s="136"/>
      <c r="F1" s="136"/>
      <c r="G1" s="136"/>
      <c r="H1" s="136"/>
      <c r="I1" s="136"/>
      <c r="J1" s="135" t="s">
        <v>386</v>
      </c>
    </row>
    <row r="2" ht="15" customHeight="1" spans="8:10">
      <c r="H2" s="159"/>
      <c r="J2" s="135"/>
    </row>
    <row r="3" s="139" customFormat="1" ht="20.45" customHeight="1" spans="1:14">
      <c r="A3" s="139" t="e">
        <f>#REF!</f>
        <v>#REF!</v>
      </c>
      <c r="E3" s="355" t="e">
        <f>"                    "&amp;#REF!</f>
        <v>#REF!</v>
      </c>
      <c r="G3" s="904"/>
      <c r="H3" s="275"/>
      <c r="I3" s="275"/>
      <c r="J3" s="142" t="s">
        <v>2</v>
      </c>
      <c r="L3" s="336" t="s">
        <v>115</v>
      </c>
      <c r="M3" s="74"/>
      <c r="N3" s="337"/>
    </row>
    <row r="4" s="160" customFormat="1" ht="21" customHeight="1" spans="1:14">
      <c r="A4" s="213" t="s">
        <v>3</v>
      </c>
      <c r="B4" s="213" t="s">
        <v>116</v>
      </c>
      <c r="C4" s="213" t="s">
        <v>118</v>
      </c>
      <c r="D4" s="213" t="s">
        <v>119</v>
      </c>
      <c r="E4" s="213" t="s">
        <v>387</v>
      </c>
      <c r="F4" s="624" t="s">
        <v>388</v>
      </c>
      <c r="G4" s="905" t="s">
        <v>8</v>
      </c>
      <c r="H4" s="213" t="s">
        <v>9</v>
      </c>
      <c r="I4" s="213" t="s">
        <v>10</v>
      </c>
      <c r="J4" s="213" t="s">
        <v>19</v>
      </c>
      <c r="K4" s="213" t="s">
        <v>218</v>
      </c>
      <c r="L4" s="17" t="s">
        <v>124</v>
      </c>
      <c r="M4" s="17" t="s">
        <v>125</v>
      </c>
      <c r="N4" s="17" t="s">
        <v>126</v>
      </c>
    </row>
    <row r="5" s="160" customFormat="1" ht="21" customHeight="1" spans="1:14">
      <c r="A5" s="19">
        <f>ROW()-4</f>
        <v>1</v>
      </c>
      <c r="B5" s="906"/>
      <c r="C5" s="126"/>
      <c r="D5" s="180"/>
      <c r="E5" s="180"/>
      <c r="F5" s="126"/>
      <c r="G5" s="907"/>
      <c r="H5" s="900"/>
      <c r="I5" s="909">
        <f>IF(G5=0,0,ROUND((H5-G5)/G5*100,2))</f>
        <v>0</v>
      </c>
      <c r="J5" s="213"/>
      <c r="K5" s="213"/>
      <c r="L5" s="5"/>
      <c r="M5" s="5"/>
      <c r="N5" s="5"/>
    </row>
    <row r="6" s="160" customFormat="1" ht="21" customHeight="1" spans="1:14">
      <c r="A6" s="364"/>
      <c r="B6" s="906"/>
      <c r="C6" s="126"/>
      <c r="D6" s="180"/>
      <c r="E6" s="180"/>
      <c r="F6" s="126"/>
      <c r="G6" s="908"/>
      <c r="H6" s="900"/>
      <c r="I6" s="909"/>
      <c r="J6" s="213"/>
      <c r="K6" s="213"/>
      <c r="L6" s="5"/>
      <c r="M6" s="5"/>
      <c r="N6" s="5"/>
    </row>
    <row r="7" s="160" customFormat="1" ht="21" customHeight="1" spans="1:14">
      <c r="A7" s="364"/>
      <c r="B7" s="906"/>
      <c r="C7" s="126"/>
      <c r="D7" s="180"/>
      <c r="E7" s="180"/>
      <c r="F7" s="126"/>
      <c r="G7" s="908"/>
      <c r="H7" s="900"/>
      <c r="I7" s="909"/>
      <c r="J7" s="213"/>
      <c r="K7" s="213"/>
      <c r="L7" s="5"/>
      <c r="M7" s="5"/>
      <c r="N7" s="5"/>
    </row>
    <row r="8" s="160" customFormat="1" ht="21" customHeight="1" spans="1:14">
      <c r="A8" s="364"/>
      <c r="B8" s="906"/>
      <c r="C8" s="126"/>
      <c r="D8" s="180"/>
      <c r="E8" s="180"/>
      <c r="F8" s="126"/>
      <c r="G8" s="908"/>
      <c r="H8" s="900"/>
      <c r="I8" s="909"/>
      <c r="J8" s="213"/>
      <c r="K8" s="213"/>
      <c r="L8" s="5"/>
      <c r="M8" s="5"/>
      <c r="N8" s="5"/>
    </row>
    <row r="9" s="160" customFormat="1" ht="21" customHeight="1" spans="1:14">
      <c r="A9" s="364"/>
      <c r="B9" s="378"/>
      <c r="C9" s="126"/>
      <c r="D9" s="180"/>
      <c r="E9" s="180"/>
      <c r="F9" s="126"/>
      <c r="G9" s="908"/>
      <c r="H9" s="900"/>
      <c r="I9" s="909"/>
      <c r="J9" s="213"/>
      <c r="K9" s="213"/>
      <c r="L9" s="5"/>
      <c r="M9" s="5"/>
      <c r="N9" s="5"/>
    </row>
    <row r="10" s="160" customFormat="1" ht="21" customHeight="1" spans="1:14">
      <c r="A10" s="364"/>
      <c r="B10" s="378"/>
      <c r="C10" s="126"/>
      <c r="D10" s="180"/>
      <c r="E10" s="180"/>
      <c r="F10" s="126"/>
      <c r="G10" s="908"/>
      <c r="H10" s="909"/>
      <c r="I10" s="909"/>
      <c r="J10" s="213"/>
      <c r="K10" s="213"/>
      <c r="L10" s="5"/>
      <c r="M10" s="5"/>
      <c r="N10" s="5"/>
    </row>
    <row r="11" s="160" customFormat="1" ht="21" customHeight="1" spans="1:14">
      <c r="A11" s="364"/>
      <c r="B11" s="378"/>
      <c r="C11" s="126"/>
      <c r="D11" s="180"/>
      <c r="E11" s="180"/>
      <c r="F11" s="126"/>
      <c r="G11" s="908"/>
      <c r="H11" s="909"/>
      <c r="I11" s="909"/>
      <c r="J11" s="213"/>
      <c r="K11" s="213"/>
      <c r="L11" s="5"/>
      <c r="M11" s="5"/>
      <c r="N11" s="5"/>
    </row>
    <row r="12" s="160" customFormat="1" ht="21" customHeight="1" spans="1:14">
      <c r="A12" s="364"/>
      <c r="B12" s="378"/>
      <c r="C12" s="126"/>
      <c r="D12" s="180"/>
      <c r="E12" s="180"/>
      <c r="F12" s="126"/>
      <c r="G12" s="908"/>
      <c r="H12" s="909"/>
      <c r="I12" s="909"/>
      <c r="J12" s="213"/>
      <c r="K12" s="213"/>
      <c r="L12" s="5"/>
      <c r="M12" s="5"/>
      <c r="N12" s="5"/>
    </row>
    <row r="13" s="160" customFormat="1" ht="21" customHeight="1" spans="1:14">
      <c r="A13" s="364"/>
      <c r="B13" s="378"/>
      <c r="C13" s="126"/>
      <c r="D13" s="180"/>
      <c r="E13" s="180"/>
      <c r="F13" s="126"/>
      <c r="G13" s="908"/>
      <c r="H13" s="900"/>
      <c r="I13" s="909"/>
      <c r="J13" s="213"/>
      <c r="K13" s="213"/>
      <c r="L13" s="5"/>
      <c r="M13" s="5"/>
      <c r="N13" s="5"/>
    </row>
    <row r="14" s="160" customFormat="1" ht="21" customHeight="1" spans="1:14">
      <c r="A14" s="364"/>
      <c r="B14" s="378"/>
      <c r="C14" s="126"/>
      <c r="D14" s="180"/>
      <c r="E14" s="180"/>
      <c r="F14" s="126"/>
      <c r="G14" s="908"/>
      <c r="H14" s="900"/>
      <c r="I14" s="909"/>
      <c r="J14" s="213"/>
      <c r="K14" s="213"/>
      <c r="L14" s="5"/>
      <c r="M14" s="5"/>
      <c r="N14" s="5"/>
    </row>
    <row r="15" s="160" customFormat="1" ht="21" customHeight="1" spans="1:14">
      <c r="A15" s="364"/>
      <c r="B15" s="378"/>
      <c r="C15" s="126"/>
      <c r="D15" s="180"/>
      <c r="E15" s="180"/>
      <c r="F15" s="126"/>
      <c r="G15" s="908"/>
      <c r="H15" s="900"/>
      <c r="I15" s="909"/>
      <c r="J15" s="213"/>
      <c r="K15" s="213"/>
      <c r="L15" s="5"/>
      <c r="M15" s="5"/>
      <c r="N15" s="5"/>
    </row>
    <row r="16" s="160" customFormat="1" ht="21" customHeight="1" spans="1:14">
      <c r="A16" s="364"/>
      <c r="B16" s="378"/>
      <c r="C16" s="126"/>
      <c r="D16" s="180"/>
      <c r="E16" s="180"/>
      <c r="F16" s="126"/>
      <c r="G16" s="908"/>
      <c r="H16" s="900"/>
      <c r="I16" s="909"/>
      <c r="J16" s="213"/>
      <c r="K16" s="213"/>
      <c r="L16" s="5"/>
      <c r="M16" s="5"/>
      <c r="N16" s="5"/>
    </row>
    <row r="17" s="160" customFormat="1" ht="21" customHeight="1" spans="1:14">
      <c r="A17" s="364"/>
      <c r="B17" s="906"/>
      <c r="C17" s="126"/>
      <c r="D17" s="180"/>
      <c r="E17" s="180"/>
      <c r="F17" s="126"/>
      <c r="G17" s="908"/>
      <c r="H17" s="900"/>
      <c r="I17" s="909"/>
      <c r="J17" s="213"/>
      <c r="K17" s="213"/>
      <c r="L17" s="5"/>
      <c r="M17" s="5"/>
      <c r="N17" s="5"/>
    </row>
    <row r="18" ht="21" customHeight="1" spans="1:11">
      <c r="A18" s="910"/>
      <c r="B18" s="911" t="s">
        <v>389</v>
      </c>
      <c r="C18" s="912"/>
      <c r="D18" s="912"/>
      <c r="E18" s="912"/>
      <c r="F18" s="912"/>
      <c r="G18" s="742">
        <f>SUM(G5:G17)</f>
        <v>0</v>
      </c>
      <c r="H18" s="742">
        <f>SUM(H5:H17)</f>
        <v>0</v>
      </c>
      <c r="I18" s="916">
        <f>IF(G18=0,0,ROUND((H18-G18)/G18*100,2))</f>
        <v>0</v>
      </c>
      <c r="J18" s="917"/>
      <c r="K18" s="918"/>
    </row>
    <row r="19" ht="21" customHeight="1" spans="1:11">
      <c r="A19" s="910"/>
      <c r="B19" s="913" t="s">
        <v>135</v>
      </c>
      <c r="C19" s="912"/>
      <c r="D19" s="912"/>
      <c r="E19" s="912"/>
      <c r="F19" s="912"/>
      <c r="G19" s="914"/>
      <c r="H19" s="915"/>
      <c r="I19" s="916">
        <f>IF(G19=0,0,ROUND((H19-G19)/G19*100,2))</f>
        <v>0</v>
      </c>
      <c r="J19" s="917"/>
      <c r="K19" s="918"/>
    </row>
    <row r="20" ht="21" customHeight="1" spans="1:11">
      <c r="A20" s="910"/>
      <c r="B20" s="911" t="s">
        <v>136</v>
      </c>
      <c r="C20" s="912"/>
      <c r="D20" s="912"/>
      <c r="E20" s="912"/>
      <c r="F20" s="912"/>
      <c r="G20" s="914"/>
      <c r="H20" s="915"/>
      <c r="I20" s="916"/>
      <c r="J20" s="917"/>
      <c r="K20" s="918"/>
    </row>
    <row r="21" ht="21" customHeight="1" spans="1:11">
      <c r="A21" s="910"/>
      <c r="B21" s="911" t="s">
        <v>390</v>
      </c>
      <c r="C21" s="912"/>
      <c r="D21" s="912"/>
      <c r="E21" s="912"/>
      <c r="F21" s="912"/>
      <c r="G21" s="742">
        <f>G18-G19</f>
        <v>0</v>
      </c>
      <c r="H21" s="742">
        <f>H18-H19</f>
        <v>0</v>
      </c>
      <c r="I21" s="909">
        <f>IF(G21=0,0,ROUND((H21-G21)/G21*100,2))</f>
        <v>0</v>
      </c>
      <c r="J21" s="917"/>
      <c r="K21" s="918"/>
    </row>
    <row r="22" s="199" customFormat="1" ht="12.75" spans="1:14">
      <c r="A22" s="29" t="e">
        <f>#REF!&amp;#REF!</f>
        <v>#REF!</v>
      </c>
      <c r="E22" s="29" t="e">
        <f>#REF!&amp;#REF!</f>
        <v>#REF!</v>
      </c>
      <c r="G22" s="510"/>
      <c r="H22" s="135" t="str">
        <f>现金!G21</f>
        <v>北京卓信大华资产评估有限公司</v>
      </c>
      <c r="I22" s="135"/>
      <c r="J22" s="135"/>
      <c r="L22" s="31"/>
      <c r="M22" s="31"/>
      <c r="N22" s="31"/>
    </row>
    <row r="23" s="199" customFormat="1" ht="12.75" spans="1:14">
      <c r="A23" s="29" t="e">
        <f>#REF!&amp;#REF!</f>
        <v>#REF!</v>
      </c>
      <c r="G23" s="510"/>
      <c r="H23" s="841"/>
      <c r="L23" s="31"/>
      <c r="M23" s="31"/>
      <c r="N23" s="31"/>
    </row>
  </sheetData>
  <mergeCells count="3">
    <mergeCell ref="B1:I1"/>
    <mergeCell ref="L3:N3"/>
    <mergeCell ref="H22:J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:IV65536"/>
    </sheetView>
  </sheetViews>
  <sheetFormatPr defaultColWidth="9" defaultRowHeight="15.75"/>
  <cols>
    <col min="1" max="1" width="7.5" style="2" customWidth="1"/>
    <col min="2" max="2" width="19.375" style="2" customWidth="1"/>
    <col min="3" max="3" width="9.875" style="2" customWidth="1"/>
    <col min="4" max="4" width="13.125" style="2" customWidth="1"/>
    <col min="5" max="5" width="14.375" style="2" customWidth="1"/>
    <col min="6" max="6" width="8.125" style="271" customWidth="1"/>
    <col min="7" max="9" width="13.5" style="2" customWidth="1"/>
    <col min="10" max="10" width="10.125" style="2" customWidth="1"/>
    <col min="11" max="11" width="14" style="2" customWidth="1"/>
    <col min="12" max="12" width="12.375" style="31" customWidth="1"/>
    <col min="13" max="14" width="9" style="31"/>
    <col min="15" max="16384" width="9" style="2"/>
  </cols>
  <sheetData>
    <row r="1" ht="36" customHeight="1" spans="1:10">
      <c r="A1" s="324"/>
      <c r="B1" s="324"/>
      <c r="C1" s="324"/>
      <c r="D1" s="347" t="s">
        <v>391</v>
      </c>
      <c r="E1" s="347"/>
      <c r="F1" s="137"/>
      <c r="G1" s="324"/>
      <c r="H1" s="888"/>
      <c r="J1" s="79" t="s">
        <v>392</v>
      </c>
    </row>
    <row r="2" ht="17.45" customHeight="1" spans="5:10">
      <c r="E2" s="517"/>
      <c r="H2" s="43"/>
      <c r="J2" s="79"/>
    </row>
    <row r="3" s="3" customFormat="1" ht="17.45" customHeight="1" spans="1:14">
      <c r="A3" s="3" t="e">
        <f>#REF!</f>
        <v>#REF!</v>
      </c>
      <c r="D3" s="341"/>
      <c r="E3" s="403" t="e">
        <f>#REF!</f>
        <v>#REF!</v>
      </c>
      <c r="H3" s="134"/>
      <c r="I3" s="134"/>
      <c r="J3" s="15" t="s">
        <v>2</v>
      </c>
      <c r="L3" s="336" t="s">
        <v>115</v>
      </c>
      <c r="M3" s="74"/>
      <c r="N3" s="337"/>
    </row>
    <row r="4" s="4" customFormat="1" ht="21" customHeight="1" spans="1:14">
      <c r="A4" s="17" t="s">
        <v>3</v>
      </c>
      <c r="B4" s="17" t="s">
        <v>74</v>
      </c>
      <c r="C4" s="17" t="s">
        <v>76</v>
      </c>
      <c r="D4" s="17" t="s">
        <v>393</v>
      </c>
      <c r="E4" s="17" t="s">
        <v>394</v>
      </c>
      <c r="F4" s="17" t="s">
        <v>395</v>
      </c>
      <c r="G4" s="18" t="s">
        <v>8</v>
      </c>
      <c r="H4" s="17" t="s">
        <v>9</v>
      </c>
      <c r="I4" s="17" t="s">
        <v>10</v>
      </c>
      <c r="J4" s="17" t="s">
        <v>19</v>
      </c>
      <c r="K4" s="17" t="s">
        <v>396</v>
      </c>
      <c r="L4" s="17" t="s">
        <v>124</v>
      </c>
      <c r="M4" s="17" t="s">
        <v>125</v>
      </c>
      <c r="N4" s="17" t="s">
        <v>126</v>
      </c>
    </row>
    <row r="5" s="162" customFormat="1" ht="21" customHeight="1" spans="1:14">
      <c r="A5" s="19">
        <f t="shared" ref="A5:A10" si="0">ROW()-4</f>
        <v>1</v>
      </c>
      <c r="B5" s="889"/>
      <c r="C5" s="364"/>
      <c r="D5" s="364"/>
      <c r="E5" s="890"/>
      <c r="F5" s="891"/>
      <c r="G5" s="892"/>
      <c r="H5" s="892"/>
      <c r="I5" s="899">
        <f>IF(G5=0,0,ROUND((H5-G5)/G5*100,2))</f>
        <v>0</v>
      </c>
      <c r="J5" s="900"/>
      <c r="K5" s="892"/>
      <c r="L5" s="5"/>
      <c r="M5" s="5"/>
      <c r="N5" s="5"/>
    </row>
    <row r="6" s="162" customFormat="1" ht="21" customHeight="1" spans="1:14">
      <c r="A6" s="19">
        <f t="shared" si="0"/>
        <v>2</v>
      </c>
      <c r="B6" s="889"/>
      <c r="C6" s="364"/>
      <c r="D6" s="364"/>
      <c r="E6" s="890"/>
      <c r="F6" s="893"/>
      <c r="G6" s="892"/>
      <c r="H6" s="892"/>
      <c r="I6" s="899"/>
      <c r="J6" s="900"/>
      <c r="K6" s="892"/>
      <c r="L6" s="5"/>
      <c r="M6" s="5"/>
      <c r="N6" s="5"/>
    </row>
    <row r="7" s="162" customFormat="1" ht="21" customHeight="1" spans="1:14">
      <c r="A7" s="19">
        <f t="shared" si="0"/>
        <v>3</v>
      </c>
      <c r="B7" s="894"/>
      <c r="C7" s="364"/>
      <c r="D7" s="364"/>
      <c r="E7" s="890"/>
      <c r="F7" s="891"/>
      <c r="G7" s="892"/>
      <c r="H7" s="892"/>
      <c r="I7" s="899"/>
      <c r="J7" s="893"/>
      <c r="K7" s="892"/>
      <c r="L7" s="5"/>
      <c r="M7" s="5"/>
      <c r="N7" s="5"/>
    </row>
    <row r="8" s="162" customFormat="1" ht="21" customHeight="1" spans="1:14">
      <c r="A8" s="19">
        <f t="shared" si="0"/>
        <v>4</v>
      </c>
      <c r="B8" s="889"/>
      <c r="C8" s="364"/>
      <c r="D8" s="364"/>
      <c r="E8" s="890"/>
      <c r="F8" s="893"/>
      <c r="G8" s="892"/>
      <c r="H8" s="892"/>
      <c r="I8" s="899"/>
      <c r="J8" s="900"/>
      <c r="K8" s="892"/>
      <c r="L8" s="5"/>
      <c r="M8" s="5"/>
      <c r="N8" s="5"/>
    </row>
    <row r="9" s="162" customFormat="1" ht="21" customHeight="1" spans="1:14">
      <c r="A9" s="19">
        <f t="shared" si="0"/>
        <v>5</v>
      </c>
      <c r="B9" s="366"/>
      <c r="C9" s="364"/>
      <c r="D9" s="364"/>
      <c r="E9" s="890"/>
      <c r="F9" s="893"/>
      <c r="G9" s="892"/>
      <c r="H9" s="892"/>
      <c r="I9" s="899"/>
      <c r="J9" s="893"/>
      <c r="K9" s="892"/>
      <c r="L9" s="5"/>
      <c r="M9" s="5"/>
      <c r="N9" s="5"/>
    </row>
    <row r="10" s="162" customFormat="1" ht="21" customHeight="1" spans="1:14">
      <c r="A10" s="19">
        <f t="shared" si="0"/>
        <v>6</v>
      </c>
      <c r="B10" s="366"/>
      <c r="C10" s="368"/>
      <c r="D10" s="364"/>
      <c r="E10" s="890"/>
      <c r="F10" s="893"/>
      <c r="G10" s="892"/>
      <c r="H10" s="892"/>
      <c r="I10" s="899"/>
      <c r="J10" s="900"/>
      <c r="K10" s="892"/>
      <c r="L10" s="5"/>
      <c r="M10" s="5"/>
      <c r="N10" s="5"/>
    </row>
    <row r="11" s="162" customFormat="1" ht="21" customHeight="1" spans="1:14">
      <c r="A11" s="368"/>
      <c r="B11" s="366"/>
      <c r="C11" s="368"/>
      <c r="D11" s="364"/>
      <c r="E11" s="890"/>
      <c r="F11" s="893"/>
      <c r="G11" s="892"/>
      <c r="H11" s="892"/>
      <c r="I11" s="899"/>
      <c r="J11" s="368"/>
      <c r="K11" s="892"/>
      <c r="L11" s="5"/>
      <c r="M11" s="5"/>
      <c r="N11" s="5"/>
    </row>
    <row r="12" s="162" customFormat="1" ht="21" customHeight="1" spans="1:14">
      <c r="A12" s="368"/>
      <c r="B12" s="366"/>
      <c r="C12" s="368"/>
      <c r="D12" s="364"/>
      <c r="E12" s="890"/>
      <c r="F12" s="893"/>
      <c r="G12" s="892"/>
      <c r="H12" s="892"/>
      <c r="I12" s="899"/>
      <c r="J12" s="368"/>
      <c r="K12" s="892"/>
      <c r="L12" s="5"/>
      <c r="M12" s="5"/>
      <c r="N12" s="5"/>
    </row>
    <row r="13" s="162" customFormat="1" ht="21" customHeight="1" spans="1:14">
      <c r="A13" s="368"/>
      <c r="B13" s="895"/>
      <c r="C13" s="364"/>
      <c r="D13" s="364"/>
      <c r="E13" s="890"/>
      <c r="F13" s="893"/>
      <c r="G13" s="892"/>
      <c r="H13" s="892"/>
      <c r="I13" s="899"/>
      <c r="J13" s="901"/>
      <c r="K13" s="892"/>
      <c r="L13" s="5"/>
      <c r="M13" s="5"/>
      <c r="N13" s="5"/>
    </row>
    <row r="14" s="162" customFormat="1" ht="21" customHeight="1" spans="1:14">
      <c r="A14" s="368"/>
      <c r="B14" s="895"/>
      <c r="C14" s="364"/>
      <c r="D14" s="364"/>
      <c r="E14" s="890"/>
      <c r="F14" s="893"/>
      <c r="G14" s="892"/>
      <c r="H14" s="892"/>
      <c r="I14" s="899"/>
      <c r="J14" s="901"/>
      <c r="K14" s="892"/>
      <c r="L14" s="5"/>
      <c r="M14" s="5"/>
      <c r="N14" s="5"/>
    </row>
    <row r="15" s="5" customFormat="1" ht="21" customHeight="1" spans="1:11">
      <c r="A15" s="25"/>
      <c r="B15" s="20"/>
      <c r="C15" s="25"/>
      <c r="D15" s="23"/>
      <c r="E15" s="896"/>
      <c r="F15" s="104"/>
      <c r="G15" s="34"/>
      <c r="H15" s="298"/>
      <c r="I15" s="899"/>
      <c r="J15" s="25"/>
      <c r="K15" s="34"/>
    </row>
    <row r="16" s="5" customFormat="1" ht="21" customHeight="1" spans="1:11">
      <c r="A16" s="23"/>
      <c r="B16" s="36"/>
      <c r="C16" s="36"/>
      <c r="D16" s="36"/>
      <c r="E16" s="896"/>
      <c r="F16" s="896"/>
      <c r="G16" s="34"/>
      <c r="H16" s="34"/>
      <c r="I16" s="899"/>
      <c r="J16" s="20"/>
      <c r="K16" s="20"/>
    </row>
    <row r="17" s="5" customFormat="1" ht="21" customHeight="1" spans="1:14">
      <c r="A17" s="23"/>
      <c r="C17" s="36"/>
      <c r="D17" s="36"/>
      <c r="E17" s="896"/>
      <c r="F17" s="896"/>
      <c r="G17" s="34"/>
      <c r="H17" s="34"/>
      <c r="I17" s="899"/>
      <c r="J17" s="20"/>
      <c r="K17" s="20"/>
      <c r="L17" s="31"/>
      <c r="M17" s="31"/>
      <c r="N17" s="31"/>
    </row>
    <row r="18" s="5" customFormat="1" ht="21" customHeight="1" spans="1:14">
      <c r="A18" s="23"/>
      <c r="B18" s="17" t="s">
        <v>397</v>
      </c>
      <c r="C18" s="36"/>
      <c r="D18" s="36"/>
      <c r="E18" s="896"/>
      <c r="F18" s="896"/>
      <c r="G18" s="268">
        <f>SUM(G5:G17)</f>
        <v>0</v>
      </c>
      <c r="H18" s="268">
        <f>SUM(H5:H17)</f>
        <v>0</v>
      </c>
      <c r="I18" s="902">
        <f>IF(G18=0,0,ROUND((H18-G18)/G18*100,2))</f>
        <v>0</v>
      </c>
      <c r="J18" s="20"/>
      <c r="K18" s="20"/>
      <c r="L18" s="31"/>
      <c r="M18" s="31"/>
      <c r="N18" s="31"/>
    </row>
    <row r="19" s="5" customFormat="1" ht="21" customHeight="1" spans="1:14">
      <c r="A19" s="23"/>
      <c r="B19" s="17" t="s">
        <v>106</v>
      </c>
      <c r="C19" s="36"/>
      <c r="D19" s="36"/>
      <c r="E19" s="896"/>
      <c r="F19" s="896"/>
      <c r="G19" s="34"/>
      <c r="H19" s="34"/>
      <c r="I19" s="902">
        <f>IF(G19=0,0,ROUND((H19-G19)/G19*100,2))</f>
        <v>0</v>
      </c>
      <c r="J19" s="20"/>
      <c r="K19" s="20"/>
      <c r="L19" s="31"/>
      <c r="M19" s="31"/>
      <c r="N19" s="31"/>
    </row>
    <row r="20" s="6" customFormat="1" ht="21" customHeight="1" spans="1:14">
      <c r="A20" s="23"/>
      <c r="B20" s="17" t="s">
        <v>398</v>
      </c>
      <c r="C20" s="27"/>
      <c r="D20" s="27"/>
      <c r="E20" s="897"/>
      <c r="F20" s="897"/>
      <c r="G20" s="268">
        <f>G18-G19</f>
        <v>0</v>
      </c>
      <c r="H20" s="268">
        <f>H18-H19</f>
        <v>0</v>
      </c>
      <c r="I20" s="902">
        <f>IF(G20=0,0,ROUND((H20-G20)/G20*100,2))</f>
        <v>0</v>
      </c>
      <c r="J20" s="27"/>
      <c r="K20" s="27"/>
      <c r="L20" s="31"/>
      <c r="M20" s="31"/>
      <c r="N20" s="31"/>
    </row>
    <row r="21" s="31" customFormat="1" ht="12.75" spans="1:10">
      <c r="A21" s="29" t="e">
        <f>#REF!&amp;#REF!</f>
        <v>#REF!</v>
      </c>
      <c r="E21" s="29" t="e">
        <f>#REF!&amp;#REF!</f>
        <v>#REF!</v>
      </c>
      <c r="F21" s="536"/>
      <c r="H21" s="898" t="str">
        <f>现金!G21</f>
        <v>北京卓信大华资产评估有限公司</v>
      </c>
      <c r="I21" s="898"/>
      <c r="J21" s="898"/>
    </row>
    <row r="22" s="31" customFormat="1" ht="12.75" spans="1:8">
      <c r="A22" s="29" t="e">
        <f>#REF!&amp;#REF!</f>
        <v>#REF!</v>
      </c>
      <c r="F22" s="536"/>
      <c r="G22" s="455"/>
      <c r="H22" s="455"/>
    </row>
    <row r="23" s="31" customFormat="1" ht="12.75" spans="6:6">
      <c r="F23" s="536"/>
    </row>
  </sheetData>
  <mergeCells count="2">
    <mergeCell ref="L3:N3"/>
    <mergeCell ref="H21:J21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A1:IV65536"/>
    </sheetView>
  </sheetViews>
  <sheetFormatPr defaultColWidth="8.875" defaultRowHeight="15.75"/>
  <cols>
    <col min="1" max="1" width="12.125" style="9" customWidth="1"/>
    <col min="2" max="2" width="21.875" style="9" customWidth="1"/>
    <col min="3" max="4" width="23.875" style="9" customWidth="1"/>
    <col min="5" max="5" width="20.625" style="9" customWidth="1"/>
    <col min="6" max="6" width="20.125" style="9" customWidth="1"/>
    <col min="7" max="16384" width="8.875" style="9"/>
  </cols>
  <sheetData>
    <row r="1" ht="23.1" customHeight="1" spans="1:6">
      <c r="A1" s="325" t="s">
        <v>399</v>
      </c>
      <c r="B1" s="137"/>
      <c r="C1" s="137"/>
      <c r="D1" s="137"/>
      <c r="E1" s="137"/>
      <c r="F1" s="79" t="s">
        <v>400</v>
      </c>
    </row>
    <row r="2" ht="14.25" spans="1:6">
      <c r="A2" s="82"/>
      <c r="B2" s="82"/>
      <c r="C2" s="82"/>
      <c r="D2" s="82"/>
      <c r="E2" s="82"/>
      <c r="F2" s="82"/>
    </row>
    <row r="3" s="53" customFormat="1" ht="14.25" spans="1:6">
      <c r="A3" s="884" t="e">
        <f>持有至到期投资!A3</f>
        <v>#REF!</v>
      </c>
      <c r="B3" s="205"/>
      <c r="D3" s="14" t="e">
        <f>#REF!</f>
        <v>#REF!</v>
      </c>
      <c r="E3" s="205"/>
      <c r="F3" s="885" t="s">
        <v>100</v>
      </c>
    </row>
    <row r="4" ht="21" customHeight="1" spans="1:6">
      <c r="A4" s="416" t="s">
        <v>16</v>
      </c>
      <c r="B4" s="416" t="s">
        <v>17</v>
      </c>
      <c r="C4" s="416" t="s">
        <v>104</v>
      </c>
      <c r="D4" s="416" t="s">
        <v>9</v>
      </c>
      <c r="E4" s="416" t="s">
        <v>401</v>
      </c>
      <c r="F4" s="416" t="s">
        <v>332</v>
      </c>
    </row>
    <row r="5" ht="21" customHeight="1" spans="1:6">
      <c r="A5" s="886" t="s">
        <v>402</v>
      </c>
      <c r="B5" s="91" t="s">
        <v>403</v>
      </c>
      <c r="C5" s="95">
        <f>其他权益工具—股票投资!J16</f>
        <v>0</v>
      </c>
      <c r="D5" s="95">
        <f>其他权益工具—股票投资!K16</f>
        <v>0</v>
      </c>
      <c r="E5" s="95">
        <f>D5-C5</f>
        <v>0</v>
      </c>
      <c r="F5" s="95" t="str">
        <f>IF(C5=0,"",E5/C5*100)</f>
        <v/>
      </c>
    </row>
    <row r="6" ht="21" customHeight="1" spans="1:6">
      <c r="A6" s="886" t="s">
        <v>404</v>
      </c>
      <c r="B6" s="91" t="s">
        <v>405</v>
      </c>
      <c r="C6" s="95">
        <f>其他权益工具—其他投资!H19</f>
        <v>0</v>
      </c>
      <c r="D6" s="95">
        <f>其他权益工具—其他投资!I19</f>
        <v>0</v>
      </c>
      <c r="E6" s="95">
        <f>D6-C6</f>
        <v>0</v>
      </c>
      <c r="F6" s="95" t="str">
        <f>IF(C6=0,"",E6/C6*100)</f>
        <v/>
      </c>
    </row>
    <row r="7" ht="21" customHeight="1" spans="1:6">
      <c r="A7" s="90"/>
      <c r="B7" s="91"/>
      <c r="C7" s="95"/>
      <c r="D7" s="95"/>
      <c r="E7" s="95"/>
      <c r="F7" s="95"/>
    </row>
    <row r="8" ht="21" customHeight="1" spans="1:6">
      <c r="A8" s="90"/>
      <c r="B8" s="91"/>
      <c r="C8" s="95"/>
      <c r="D8" s="95"/>
      <c r="E8" s="95"/>
      <c r="F8" s="95"/>
    </row>
    <row r="9" ht="21" customHeight="1" spans="1:6">
      <c r="A9" s="90"/>
      <c r="B9" s="91"/>
      <c r="C9" s="95"/>
      <c r="D9" s="95"/>
      <c r="E9" s="95"/>
      <c r="F9" s="95"/>
    </row>
    <row r="10" ht="21" customHeight="1" spans="1:6">
      <c r="A10" s="90"/>
      <c r="B10" s="91"/>
      <c r="C10" s="95"/>
      <c r="D10" s="95"/>
      <c r="E10" s="95"/>
      <c r="F10" s="95"/>
    </row>
    <row r="11" ht="21" customHeight="1" spans="1:6">
      <c r="A11" s="90"/>
      <c r="B11" s="91"/>
      <c r="C11" s="95"/>
      <c r="D11" s="95"/>
      <c r="E11" s="95"/>
      <c r="F11" s="95"/>
    </row>
    <row r="12" ht="21" customHeight="1" spans="1:6">
      <c r="A12" s="90"/>
      <c r="B12" s="91"/>
      <c r="C12" s="95"/>
      <c r="D12" s="95"/>
      <c r="E12" s="95"/>
      <c r="F12" s="95"/>
    </row>
    <row r="13" ht="21" customHeight="1" spans="1:6">
      <c r="A13" s="90"/>
      <c r="B13" s="91"/>
      <c r="C13" s="95"/>
      <c r="D13" s="95"/>
      <c r="E13" s="95"/>
      <c r="F13" s="95"/>
    </row>
    <row r="14" ht="21" customHeight="1" spans="1:6">
      <c r="A14" s="90"/>
      <c r="B14" s="91"/>
      <c r="C14" s="95"/>
      <c r="D14" s="95"/>
      <c r="E14" s="95"/>
      <c r="F14" s="95"/>
    </row>
    <row r="15" ht="21" customHeight="1" spans="1:6">
      <c r="A15" s="90"/>
      <c r="B15" s="91"/>
      <c r="C15" s="95"/>
      <c r="D15" s="95"/>
      <c r="E15" s="95"/>
      <c r="F15" s="95"/>
    </row>
    <row r="16" ht="21" customHeight="1" spans="1:6">
      <c r="A16" s="90"/>
      <c r="B16" s="91"/>
      <c r="C16" s="95"/>
      <c r="D16" s="95"/>
      <c r="E16" s="95"/>
      <c r="F16" s="95"/>
    </row>
    <row r="17" ht="21" customHeight="1" spans="1:6">
      <c r="A17" s="90"/>
      <c r="B17" s="91"/>
      <c r="C17" s="95"/>
      <c r="D17" s="95"/>
      <c r="E17" s="95"/>
      <c r="F17" s="95"/>
    </row>
    <row r="18" ht="21" customHeight="1" spans="1:6">
      <c r="A18" s="90"/>
      <c r="B18" s="91"/>
      <c r="C18" s="95"/>
      <c r="D18" s="95"/>
      <c r="E18" s="95"/>
      <c r="F18" s="95"/>
    </row>
    <row r="19" ht="21" customHeight="1" spans="1:6">
      <c r="A19" s="422" t="s">
        <v>406</v>
      </c>
      <c r="B19" s="887"/>
      <c r="C19" s="95">
        <f>SUM(C5:C18)</f>
        <v>0</v>
      </c>
      <c r="D19" s="95">
        <f>SUM(D5:D18)</f>
        <v>0</v>
      </c>
      <c r="E19" s="95">
        <f>D19-C19</f>
        <v>0</v>
      </c>
      <c r="F19" s="95" t="str">
        <f>IF(C19=0,"",E19/C19*100)</f>
        <v/>
      </c>
    </row>
    <row r="20" ht="21" customHeight="1" spans="1:6">
      <c r="A20" s="422" t="s">
        <v>407</v>
      </c>
      <c r="B20" s="887"/>
      <c r="C20" s="95"/>
      <c r="D20" s="95"/>
      <c r="E20" s="95"/>
      <c r="F20" s="95" t="str">
        <f>IF(C20=0,"",E20/C20*100)</f>
        <v/>
      </c>
    </row>
    <row r="21" ht="21" customHeight="1" spans="1:6">
      <c r="A21" s="422" t="s">
        <v>408</v>
      </c>
      <c r="B21" s="887"/>
      <c r="C21" s="95">
        <f>C19-C20</f>
        <v>0</v>
      </c>
      <c r="D21" s="95">
        <f>D19-D20</f>
        <v>0</v>
      </c>
      <c r="E21" s="95">
        <f>D21-C21</f>
        <v>0</v>
      </c>
      <c r="F21" s="95" t="str">
        <f>IF(C21=0,"",E21/C21*100)</f>
        <v/>
      </c>
    </row>
    <row r="22" ht="14.25" spans="1:10">
      <c r="A22" s="29" t="e">
        <f>#REF!&amp;#REF!</f>
        <v>#REF!</v>
      </c>
      <c r="B22" s="31"/>
      <c r="D22" s="29" t="e">
        <f>#REF!&amp;#REF!</f>
        <v>#REF!</v>
      </c>
      <c r="E22" s="29"/>
      <c r="F22" s="79" t="str">
        <f>现金!G21</f>
        <v>北京卓信大华资产评估有限公司</v>
      </c>
      <c r="G22" s="31"/>
      <c r="H22" s="79"/>
      <c r="I22" s="79"/>
      <c r="J22" s="79"/>
    </row>
    <row r="23" ht="14.25" spans="1:10">
      <c r="A23" s="29" t="e">
        <f>#REF!&amp;#REF!</f>
        <v>#REF!</v>
      </c>
      <c r="B23" s="31"/>
      <c r="C23" s="31"/>
      <c r="D23" s="31"/>
      <c r="E23" s="31"/>
      <c r="F23" s="31"/>
      <c r="G23" s="31"/>
      <c r="H23" s="31"/>
      <c r="I23" s="31"/>
      <c r="J23" s="31"/>
    </row>
  </sheetData>
  <mergeCells count="6">
    <mergeCell ref="A1:E1"/>
    <mergeCell ref="A2:F2"/>
    <mergeCell ref="A19:B19"/>
    <mergeCell ref="A20:B20"/>
    <mergeCell ref="A21:B21"/>
    <mergeCell ref="H22:J22"/>
  </mergeCells>
  <hyperlinks>
    <hyperlink ref="B5" location="'其他权益工具-股票'!B1" display="其他权益工具-股票投资"/>
    <hyperlink ref="B6" location="'其他权益工具-其他'!B1" display="其他权益工具-其他投资"/>
  </hyperlink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:IV65536"/>
    </sheetView>
  </sheetViews>
  <sheetFormatPr defaultColWidth="8.875" defaultRowHeight="15.75"/>
  <cols>
    <col min="1" max="16384" width="8.875" style="9"/>
  </cols>
  <sheetData>
    <row r="1" ht="23.1" customHeight="1" spans="1:14">
      <c r="A1" s="325" t="s">
        <v>409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79" t="s">
        <v>410</v>
      </c>
    </row>
    <row r="2" ht="14.25" spans="1:14">
      <c r="A2" s="82"/>
      <c r="B2" s="82"/>
      <c r="C2" s="82"/>
      <c r="D2" s="82"/>
      <c r="E2" s="82"/>
      <c r="F2" s="82"/>
      <c r="G2" s="82"/>
      <c r="H2" s="82"/>
      <c r="I2" s="82"/>
      <c r="J2" s="83"/>
      <c r="K2" s="83"/>
      <c r="L2" s="83"/>
      <c r="M2" s="83"/>
      <c r="N2" s="83"/>
    </row>
    <row r="3" s="53" customFormat="1" ht="14.25" spans="1:14">
      <c r="A3" s="3" t="e">
        <f>#REF!</f>
        <v>#REF!</v>
      </c>
      <c r="B3" s="205"/>
      <c r="C3" s="205"/>
      <c r="D3" s="205"/>
      <c r="E3" s="205"/>
      <c r="F3" s="205"/>
      <c r="G3" s="205"/>
      <c r="H3" s="14" t="e">
        <f>#REF!</f>
        <v>#REF!</v>
      </c>
      <c r="I3" s="205"/>
      <c r="J3" s="205"/>
      <c r="K3" s="205"/>
      <c r="L3" s="205"/>
      <c r="M3" s="143"/>
      <c r="N3" s="144" t="s">
        <v>100</v>
      </c>
    </row>
    <row r="4" ht="21" customHeight="1" spans="1:14">
      <c r="A4" s="84" t="s">
        <v>3</v>
      </c>
      <c r="B4" s="84" t="s">
        <v>74</v>
      </c>
      <c r="C4" s="84" t="s">
        <v>362</v>
      </c>
      <c r="D4" s="84" t="s">
        <v>361</v>
      </c>
      <c r="E4" s="84" t="s">
        <v>76</v>
      </c>
      <c r="F4" s="84" t="s">
        <v>77</v>
      </c>
      <c r="G4" s="86" t="s">
        <v>411</v>
      </c>
      <c r="H4" s="86" t="s">
        <v>412</v>
      </c>
      <c r="I4" s="86" t="s">
        <v>413</v>
      </c>
      <c r="J4" s="86" t="s">
        <v>104</v>
      </c>
      <c r="K4" s="84" t="s">
        <v>9</v>
      </c>
      <c r="L4" s="416" t="s">
        <v>380</v>
      </c>
      <c r="M4" s="416" t="s">
        <v>381</v>
      </c>
      <c r="N4" s="84" t="s">
        <v>11</v>
      </c>
    </row>
    <row r="5" ht="21" customHeight="1" spans="1:14">
      <c r="A5" s="19">
        <f>ROW()-4</f>
        <v>1</v>
      </c>
      <c r="B5" s="155"/>
      <c r="C5" s="90"/>
      <c r="D5" s="90"/>
      <c r="E5" s="94"/>
      <c r="F5" s="90"/>
      <c r="G5" s="90"/>
      <c r="H5" s="95"/>
      <c r="I5" s="95"/>
      <c r="J5" s="95"/>
      <c r="K5" s="95"/>
      <c r="L5" s="95">
        <f>K5-J5</f>
        <v>0</v>
      </c>
      <c r="M5" s="95" t="str">
        <f>IF(J5=0,"",L5/J5*100)</f>
        <v/>
      </c>
      <c r="N5" s="91"/>
    </row>
    <row r="6" ht="21" customHeight="1" spans="1:14">
      <c r="A6" s="90"/>
      <c r="B6" s="155"/>
      <c r="C6" s="90"/>
      <c r="D6" s="90"/>
      <c r="E6" s="94"/>
      <c r="F6" s="90"/>
      <c r="G6" s="90"/>
      <c r="H6" s="95"/>
      <c r="I6" s="95"/>
      <c r="J6" s="95"/>
      <c r="K6" s="95"/>
      <c r="L6" s="95"/>
      <c r="M6" s="95" t="str">
        <f t="shared" ref="M6:M16" si="0">IF(J6=0,"",L6/J6*100)</f>
        <v/>
      </c>
      <c r="N6" s="91"/>
    </row>
    <row r="7" ht="21" customHeight="1" spans="1:14">
      <c r="A7" s="90"/>
      <c r="B7" s="155"/>
      <c r="C7" s="90"/>
      <c r="D7" s="90"/>
      <c r="E7" s="94"/>
      <c r="F7" s="90"/>
      <c r="G7" s="90"/>
      <c r="H7" s="95"/>
      <c r="I7" s="95"/>
      <c r="J7" s="95"/>
      <c r="K7" s="95"/>
      <c r="L7" s="95"/>
      <c r="M7" s="95" t="str">
        <f t="shared" si="0"/>
        <v/>
      </c>
      <c r="N7" s="91"/>
    </row>
    <row r="8" ht="21" customHeight="1" spans="1:14">
      <c r="A8" s="90"/>
      <c r="B8" s="155"/>
      <c r="C8" s="90"/>
      <c r="D8" s="90"/>
      <c r="E8" s="94"/>
      <c r="F8" s="90"/>
      <c r="G8" s="90"/>
      <c r="H8" s="95"/>
      <c r="I8" s="95"/>
      <c r="J8" s="95"/>
      <c r="K8" s="95"/>
      <c r="L8" s="95"/>
      <c r="M8" s="95" t="str">
        <f t="shared" si="0"/>
        <v/>
      </c>
      <c r="N8" s="91"/>
    </row>
    <row r="9" ht="21" customHeight="1" spans="1:14">
      <c r="A9" s="90"/>
      <c r="B9" s="155"/>
      <c r="C9" s="90"/>
      <c r="D9" s="90"/>
      <c r="E9" s="94"/>
      <c r="F9" s="90"/>
      <c r="G9" s="90"/>
      <c r="H9" s="95"/>
      <c r="I9" s="95"/>
      <c r="J9" s="95"/>
      <c r="K9" s="95"/>
      <c r="L9" s="95"/>
      <c r="M9" s="95" t="str">
        <f t="shared" si="0"/>
        <v/>
      </c>
      <c r="N9" s="91"/>
    </row>
    <row r="10" ht="21" customHeight="1" spans="1:14">
      <c r="A10" s="90"/>
      <c r="B10" s="155"/>
      <c r="C10" s="90"/>
      <c r="D10" s="90"/>
      <c r="E10" s="94"/>
      <c r="F10" s="90"/>
      <c r="G10" s="90"/>
      <c r="H10" s="95"/>
      <c r="I10" s="95"/>
      <c r="J10" s="95"/>
      <c r="K10" s="95"/>
      <c r="L10" s="95"/>
      <c r="M10" s="95" t="str">
        <f t="shared" si="0"/>
        <v/>
      </c>
      <c r="N10" s="91"/>
    </row>
    <row r="11" ht="21" customHeight="1" spans="1:14">
      <c r="A11" s="90"/>
      <c r="B11" s="155"/>
      <c r="C11" s="90"/>
      <c r="D11" s="90"/>
      <c r="E11" s="94"/>
      <c r="F11" s="90"/>
      <c r="G11" s="90"/>
      <c r="H11" s="95"/>
      <c r="I11" s="95"/>
      <c r="J11" s="95"/>
      <c r="K11" s="95"/>
      <c r="L11" s="95"/>
      <c r="M11" s="95" t="str">
        <f t="shared" si="0"/>
        <v/>
      </c>
      <c r="N11" s="91"/>
    </row>
    <row r="12" ht="21" customHeight="1" spans="1:14">
      <c r="A12" s="90"/>
      <c r="B12" s="155"/>
      <c r="C12" s="90"/>
      <c r="D12" s="90"/>
      <c r="E12" s="94"/>
      <c r="F12" s="90"/>
      <c r="G12" s="90"/>
      <c r="H12" s="95"/>
      <c r="I12" s="95"/>
      <c r="J12" s="95"/>
      <c r="K12" s="95"/>
      <c r="L12" s="95"/>
      <c r="M12" s="95" t="str">
        <f t="shared" si="0"/>
        <v/>
      </c>
      <c r="N12" s="91"/>
    </row>
    <row r="13" ht="21" customHeight="1" spans="1:14">
      <c r="A13" s="90"/>
      <c r="B13" s="155"/>
      <c r="C13" s="90"/>
      <c r="D13" s="90"/>
      <c r="E13" s="94"/>
      <c r="F13" s="90"/>
      <c r="G13" s="90"/>
      <c r="H13" s="95"/>
      <c r="I13" s="95"/>
      <c r="J13" s="95"/>
      <c r="K13" s="95"/>
      <c r="L13" s="95"/>
      <c r="M13" s="95" t="str">
        <f t="shared" si="0"/>
        <v/>
      </c>
      <c r="N13" s="91"/>
    </row>
    <row r="14" ht="21" customHeight="1" spans="1:14">
      <c r="A14" s="90"/>
      <c r="B14" s="155"/>
      <c r="C14" s="90"/>
      <c r="D14" s="90"/>
      <c r="E14" s="94"/>
      <c r="F14" s="90"/>
      <c r="G14" s="90"/>
      <c r="H14" s="95"/>
      <c r="I14" s="95"/>
      <c r="J14" s="95"/>
      <c r="K14" s="95"/>
      <c r="L14" s="95"/>
      <c r="M14" s="95" t="str">
        <f t="shared" si="0"/>
        <v/>
      </c>
      <c r="N14" s="91"/>
    </row>
    <row r="15" ht="21" customHeight="1" spans="1:14">
      <c r="A15" s="90"/>
      <c r="B15" s="155"/>
      <c r="C15" s="90"/>
      <c r="D15" s="90"/>
      <c r="E15" s="94"/>
      <c r="F15" s="90"/>
      <c r="G15" s="90"/>
      <c r="H15" s="95"/>
      <c r="I15" s="95"/>
      <c r="J15" s="95"/>
      <c r="K15" s="95"/>
      <c r="L15" s="95"/>
      <c r="M15" s="95" t="str">
        <f t="shared" si="0"/>
        <v/>
      </c>
      <c r="N15" s="91"/>
    </row>
    <row r="16" ht="21" customHeight="1" spans="1:14">
      <c r="A16" s="399" t="s">
        <v>414</v>
      </c>
      <c r="B16" s="401"/>
      <c r="C16" s="90"/>
      <c r="D16" s="90"/>
      <c r="E16" s="94"/>
      <c r="F16" s="90"/>
      <c r="G16" s="90"/>
      <c r="H16" s="95"/>
      <c r="I16" s="95"/>
      <c r="J16" s="95">
        <f>SUM(J5:J15)</f>
        <v>0</v>
      </c>
      <c r="K16" s="95">
        <f>SUM(K5:K15)</f>
        <v>0</v>
      </c>
      <c r="L16" s="95">
        <f>K16-J16</f>
        <v>0</v>
      </c>
      <c r="M16" s="95" t="str">
        <f t="shared" si="0"/>
        <v/>
      </c>
      <c r="N16" s="91"/>
    </row>
    <row r="17" ht="14.25" spans="1:14">
      <c r="A17" s="29" t="e">
        <f>#REF!&amp;#REF!</f>
        <v>#REF!</v>
      </c>
      <c r="B17" s="96"/>
      <c r="C17" s="96"/>
      <c r="D17" s="96"/>
      <c r="E17" s="96"/>
      <c r="F17" s="96"/>
      <c r="G17" s="29" t="e">
        <f>#REF!&amp;#REF!</f>
        <v>#REF!</v>
      </c>
      <c r="H17" s="96"/>
      <c r="I17" s="96"/>
      <c r="J17" s="96"/>
      <c r="K17" s="96"/>
      <c r="L17" s="96"/>
      <c r="M17" s="96"/>
      <c r="N17" s="79" t="str">
        <f>现金!G21</f>
        <v>北京卓信大华资产评估有限公司</v>
      </c>
    </row>
    <row r="18" ht="14.25" spans="1:14">
      <c r="A18" s="29" t="e">
        <f>#REF!&amp;#REF!</f>
        <v>#REF!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</sheetData>
  <mergeCells count="3">
    <mergeCell ref="A1:M1"/>
    <mergeCell ref="A2:N2"/>
    <mergeCell ref="A16:B16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:IV65536"/>
    </sheetView>
  </sheetViews>
  <sheetFormatPr defaultColWidth="8.875" defaultRowHeight="15.75"/>
  <cols>
    <col min="1" max="1" width="8.875" style="9"/>
    <col min="2" max="2" width="24.625" style="9" customWidth="1"/>
    <col min="3" max="16384" width="8.875" style="9"/>
  </cols>
  <sheetData>
    <row r="1" ht="23.25" spans="1:11">
      <c r="A1" s="879" t="s">
        <v>415</v>
      </c>
      <c r="B1" s="879"/>
      <c r="C1" s="879"/>
      <c r="D1" s="879"/>
      <c r="E1" s="879"/>
      <c r="F1" s="879"/>
      <c r="G1" s="879"/>
      <c r="H1" s="879"/>
      <c r="I1" s="879"/>
      <c r="J1" s="879"/>
      <c r="K1" s="79" t="s">
        <v>416</v>
      </c>
    </row>
    <row r="2" spans="1:11">
      <c r="A2" s="322"/>
      <c r="B2" s="322"/>
      <c r="C2" s="322"/>
      <c r="D2" s="2"/>
      <c r="E2" s="2"/>
      <c r="F2" s="2"/>
      <c r="G2" s="2"/>
      <c r="H2" s="2"/>
      <c r="I2" s="2"/>
      <c r="J2" s="2"/>
      <c r="K2" s="79"/>
    </row>
    <row r="3" s="53" customFormat="1" ht="14.25" spans="1:11">
      <c r="A3" s="305" t="e">
        <f>#REF!</f>
        <v>#REF!</v>
      </c>
      <c r="B3" s="305"/>
      <c r="C3" s="305"/>
      <c r="D3" s="3"/>
      <c r="E3" s="3"/>
      <c r="F3" s="871" t="e">
        <f>#REF!</f>
        <v>#REF!</v>
      </c>
      <c r="G3" s="871"/>
      <c r="H3" s="871"/>
      <c r="J3" s="3"/>
      <c r="K3" s="15" t="s">
        <v>2</v>
      </c>
    </row>
    <row r="4" ht="21" customHeight="1" spans="1:11">
      <c r="A4" s="26" t="s">
        <v>3</v>
      </c>
      <c r="B4" s="84" t="s">
        <v>74</v>
      </c>
      <c r="C4" s="84" t="s">
        <v>379</v>
      </c>
      <c r="D4" s="84" t="s">
        <v>87</v>
      </c>
      <c r="E4" s="84" t="s">
        <v>343</v>
      </c>
      <c r="F4" s="84" t="s">
        <v>112</v>
      </c>
      <c r="G4" s="84" t="s">
        <v>344</v>
      </c>
      <c r="H4" s="84" t="s">
        <v>104</v>
      </c>
      <c r="I4" s="17" t="s">
        <v>9</v>
      </c>
      <c r="J4" s="17" t="s">
        <v>18</v>
      </c>
      <c r="K4" s="17" t="s">
        <v>10</v>
      </c>
    </row>
    <row r="5" ht="21" customHeight="1" spans="1:11">
      <c r="A5" s="19">
        <f>ROW()-4</f>
        <v>1</v>
      </c>
      <c r="B5" s="23"/>
      <c r="C5" s="23"/>
      <c r="D5" s="20"/>
      <c r="E5" s="20"/>
      <c r="F5" s="20"/>
      <c r="G5" s="298">
        <f>'可供出售-股票'!I19</f>
        <v>0</v>
      </c>
      <c r="H5" s="298"/>
      <c r="I5" s="298">
        <f>'可供出售-股票'!J19</f>
        <v>0</v>
      </c>
      <c r="J5" s="298">
        <f>I5-G5</f>
        <v>0</v>
      </c>
      <c r="K5" s="334">
        <f>IF(G5=0,0,ROUND((I5-G5)/G5*100,2))</f>
        <v>0</v>
      </c>
    </row>
    <row r="6" ht="21" customHeight="1" spans="1:11">
      <c r="A6" s="23"/>
      <c r="B6" s="23"/>
      <c r="C6" s="23"/>
      <c r="D6" s="20"/>
      <c r="E6" s="20"/>
      <c r="F6" s="20"/>
      <c r="G6" s="298">
        <f>'可供出售-债券'!I19</f>
        <v>0</v>
      </c>
      <c r="H6" s="298"/>
      <c r="I6" s="298">
        <f>'可供出售-债券'!J19</f>
        <v>0</v>
      </c>
      <c r="J6" s="298">
        <f>I6-G6</f>
        <v>0</v>
      </c>
      <c r="K6" s="334">
        <f>IF(G6=0,0,ROUND((I6-G6)/G6*100,2))</f>
        <v>0</v>
      </c>
    </row>
    <row r="7" ht="21" customHeight="1" spans="1:11">
      <c r="A7" s="23"/>
      <c r="B7" s="23"/>
      <c r="C7" s="23"/>
      <c r="D7" s="20"/>
      <c r="E7" s="20"/>
      <c r="F7" s="20"/>
      <c r="G7" s="298"/>
      <c r="H7" s="298"/>
      <c r="I7" s="298"/>
      <c r="J7" s="298"/>
      <c r="K7" s="334"/>
    </row>
    <row r="8" ht="21" customHeight="1" spans="1:11">
      <c r="A8" s="36"/>
      <c r="B8" s="36"/>
      <c r="C8" s="36"/>
      <c r="D8" s="20"/>
      <c r="E8" s="20"/>
      <c r="F8" s="20"/>
      <c r="G8" s="298"/>
      <c r="H8" s="298"/>
      <c r="I8" s="298"/>
      <c r="J8" s="298"/>
      <c r="K8" s="334"/>
    </row>
    <row r="9" ht="21" customHeight="1" spans="1:11">
      <c r="A9" s="36"/>
      <c r="B9" s="36"/>
      <c r="C9" s="36"/>
      <c r="D9" s="20"/>
      <c r="E9" s="20"/>
      <c r="F9" s="20"/>
      <c r="G9" s="298"/>
      <c r="H9" s="298"/>
      <c r="I9" s="298"/>
      <c r="J9" s="298"/>
      <c r="K9" s="334"/>
    </row>
    <row r="10" ht="21" customHeight="1" spans="1:11">
      <c r="A10" s="36"/>
      <c r="B10" s="36"/>
      <c r="C10" s="36"/>
      <c r="D10" s="20"/>
      <c r="E10" s="20"/>
      <c r="F10" s="20"/>
      <c r="G10" s="298"/>
      <c r="H10" s="298"/>
      <c r="I10" s="298"/>
      <c r="J10" s="298"/>
      <c r="K10" s="334"/>
    </row>
    <row r="11" ht="21" customHeight="1" spans="1:11">
      <c r="A11" s="36"/>
      <c r="B11" s="36"/>
      <c r="C11" s="36"/>
      <c r="D11" s="20"/>
      <c r="E11" s="20"/>
      <c r="F11" s="20"/>
      <c r="G11" s="298"/>
      <c r="H11" s="298"/>
      <c r="I11" s="298"/>
      <c r="J11" s="298"/>
      <c r="K11" s="334"/>
    </row>
    <row r="12" ht="21" customHeight="1" spans="1:11">
      <c r="A12" s="36"/>
      <c r="B12" s="36"/>
      <c r="C12" s="36"/>
      <c r="D12" s="20"/>
      <c r="E12" s="20"/>
      <c r="F12" s="20"/>
      <c r="G12" s="298"/>
      <c r="H12" s="298"/>
      <c r="I12" s="298"/>
      <c r="J12" s="298"/>
      <c r="K12" s="334"/>
    </row>
    <row r="13" ht="21" customHeight="1" spans="1:11">
      <c r="A13" s="36"/>
      <c r="B13" s="36"/>
      <c r="C13" s="36"/>
      <c r="D13" s="20"/>
      <c r="E13" s="20"/>
      <c r="F13" s="20"/>
      <c r="G13" s="298"/>
      <c r="H13" s="298"/>
      <c r="I13" s="298"/>
      <c r="J13" s="298"/>
      <c r="K13" s="334"/>
    </row>
    <row r="14" ht="21" customHeight="1" spans="1:11">
      <c r="A14" s="36"/>
      <c r="B14" s="36"/>
      <c r="C14" s="36"/>
      <c r="D14" s="20"/>
      <c r="E14" s="20"/>
      <c r="F14" s="20"/>
      <c r="G14" s="298"/>
      <c r="H14" s="298"/>
      <c r="I14" s="298"/>
      <c r="J14" s="298"/>
      <c r="K14" s="334"/>
    </row>
    <row r="15" ht="21" customHeight="1" spans="1:11">
      <c r="A15" s="36"/>
      <c r="B15" s="36"/>
      <c r="C15" s="36"/>
      <c r="D15" s="20"/>
      <c r="E15" s="20"/>
      <c r="F15" s="20"/>
      <c r="G15" s="298"/>
      <c r="H15" s="298"/>
      <c r="I15" s="298"/>
      <c r="J15" s="298"/>
      <c r="K15" s="334"/>
    </row>
    <row r="16" ht="21" customHeight="1" spans="1:11">
      <c r="A16" s="36"/>
      <c r="B16" s="36"/>
      <c r="C16" s="36"/>
      <c r="D16" s="20"/>
      <c r="E16" s="20"/>
      <c r="F16" s="20"/>
      <c r="G16" s="298"/>
      <c r="H16" s="298"/>
      <c r="I16" s="298"/>
      <c r="J16" s="298"/>
      <c r="K16" s="334"/>
    </row>
    <row r="17" ht="21" customHeight="1" spans="1:11">
      <c r="A17" s="36"/>
      <c r="B17" s="36"/>
      <c r="C17" s="36"/>
      <c r="D17" s="20"/>
      <c r="E17" s="20"/>
      <c r="F17" s="20"/>
      <c r="G17" s="298"/>
      <c r="H17" s="298"/>
      <c r="I17" s="298"/>
      <c r="J17" s="298"/>
      <c r="K17" s="334"/>
    </row>
    <row r="18" ht="21" customHeight="1" spans="1:11">
      <c r="A18" s="36"/>
      <c r="B18" s="36"/>
      <c r="C18" s="36"/>
      <c r="D18" s="20"/>
      <c r="E18" s="20"/>
      <c r="F18" s="5"/>
      <c r="G18" s="298"/>
      <c r="H18" s="298"/>
      <c r="I18" s="298"/>
      <c r="J18" s="298"/>
      <c r="K18" s="334"/>
    </row>
    <row r="19" ht="21" customHeight="1" spans="1:11">
      <c r="A19" s="23"/>
      <c r="B19" s="880" t="s">
        <v>417</v>
      </c>
      <c r="C19" s="881"/>
      <c r="D19" s="882"/>
      <c r="E19" s="17"/>
      <c r="F19" s="17"/>
      <c r="G19" s="268">
        <f>SUM(G5:G18)</f>
        <v>0</v>
      </c>
      <c r="H19" s="268"/>
      <c r="I19" s="268">
        <f>SUM(I5:I18)</f>
        <v>0</v>
      </c>
      <c r="J19" s="268">
        <f>I19-G19</f>
        <v>0</v>
      </c>
      <c r="K19" s="883">
        <f>IF(G19=0,0,ROUND((I19-G19)/G19*100,2))</f>
        <v>0</v>
      </c>
    </row>
    <row r="20" ht="14.25" spans="1:11">
      <c r="A20" s="29" t="e">
        <f>#REF!&amp;#REF!</f>
        <v>#REF!</v>
      </c>
      <c r="B20" s="29"/>
      <c r="C20" s="29"/>
      <c r="D20" s="31"/>
      <c r="E20" s="31"/>
      <c r="F20" s="29" t="e">
        <f>#REF!&amp;#REF!</f>
        <v>#REF!</v>
      </c>
      <c r="H20" s="29"/>
      <c r="I20" s="31"/>
      <c r="J20" s="31"/>
      <c r="K20" s="79" t="str">
        <f>现金!G21</f>
        <v>北京卓信大华资产评估有限公司</v>
      </c>
    </row>
    <row r="21" ht="14.25" spans="1:11">
      <c r="A21" s="29" t="e">
        <f>#REF!&amp;#REF!</f>
        <v>#REF!</v>
      </c>
      <c r="B21" s="29"/>
      <c r="C21" s="29"/>
      <c r="D21" s="31"/>
      <c r="E21" s="31"/>
      <c r="F21" s="31"/>
      <c r="G21" s="31"/>
      <c r="H21" s="31"/>
      <c r="I21" s="31"/>
      <c r="J21" s="31"/>
      <c r="K21" s="31"/>
    </row>
  </sheetData>
  <mergeCells count="2">
    <mergeCell ref="A1:J1"/>
    <mergeCell ref="B19:D19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:IV65536"/>
    </sheetView>
  </sheetViews>
  <sheetFormatPr defaultColWidth="8.875" defaultRowHeight="15.75"/>
  <cols>
    <col min="1" max="1" width="7.125" style="9" customWidth="1"/>
    <col min="2" max="2" width="19.375" style="9" customWidth="1"/>
    <col min="3" max="6" width="8.875" style="9"/>
    <col min="7" max="7" width="11" style="9" customWidth="1"/>
    <col min="8" max="8" width="11.625" style="9" customWidth="1"/>
    <col min="9" max="9" width="13.5" style="9" customWidth="1"/>
    <col min="10" max="10" width="11.625" style="9" customWidth="1"/>
    <col min="11" max="16384" width="8.875" style="9"/>
  </cols>
  <sheetData>
    <row r="1" ht="23.1" customHeight="1" spans="1:11">
      <c r="A1" s="325" t="s">
        <v>418</v>
      </c>
      <c r="B1" s="137"/>
      <c r="C1" s="137"/>
      <c r="D1" s="137"/>
      <c r="E1" s="137"/>
      <c r="F1" s="137"/>
      <c r="G1" s="137"/>
      <c r="H1" s="137"/>
      <c r="I1" s="137"/>
      <c r="J1" s="137"/>
      <c r="K1" s="79" t="s">
        <v>419</v>
      </c>
    </row>
    <row r="2" ht="14.25" spans="1:11">
      <c r="A2" s="82"/>
      <c r="B2" s="82"/>
      <c r="C2" s="82"/>
      <c r="D2" s="82"/>
      <c r="E2" s="82"/>
      <c r="F2" s="82"/>
      <c r="G2" s="82"/>
      <c r="H2" s="83"/>
      <c r="I2" s="83"/>
      <c r="J2" s="83"/>
      <c r="K2" s="83"/>
    </row>
    <row r="3" s="53" customFormat="1" ht="14.25" spans="1:11">
      <c r="A3" s="305" t="e">
        <f>#REF!</f>
        <v>#REF!</v>
      </c>
      <c r="B3" s="205"/>
      <c r="C3" s="205"/>
      <c r="D3" s="205"/>
      <c r="E3" s="874" t="e">
        <f>其他权益工具—其他投资!F3</f>
        <v>#REF!</v>
      </c>
      <c r="G3" s="205"/>
      <c r="H3" s="205"/>
      <c r="I3" s="205"/>
      <c r="J3" s="143"/>
      <c r="K3" s="144" t="s">
        <v>100</v>
      </c>
    </row>
    <row r="4" ht="21" customHeight="1" spans="1:11">
      <c r="A4" s="84" t="s">
        <v>3</v>
      </c>
      <c r="B4" s="84" t="s">
        <v>74</v>
      </c>
      <c r="C4" s="84" t="s">
        <v>420</v>
      </c>
      <c r="D4" s="84" t="s">
        <v>76</v>
      </c>
      <c r="E4" s="84" t="s">
        <v>343</v>
      </c>
      <c r="F4" s="84" t="s">
        <v>344</v>
      </c>
      <c r="G4" s="86" t="s">
        <v>104</v>
      </c>
      <c r="H4" s="84" t="s">
        <v>9</v>
      </c>
      <c r="I4" s="416" t="s">
        <v>380</v>
      </c>
      <c r="J4" s="878" t="s">
        <v>381</v>
      </c>
      <c r="K4" s="84" t="s">
        <v>11</v>
      </c>
    </row>
    <row r="5" ht="21" customHeight="1" spans="1:11">
      <c r="A5" s="19">
        <f>ROW()-4</f>
        <v>1</v>
      </c>
      <c r="B5" s="91"/>
      <c r="C5" s="91"/>
      <c r="D5" s="91"/>
      <c r="E5" s="91"/>
      <c r="F5" s="91"/>
      <c r="G5" s="875"/>
      <c r="H5" s="91"/>
      <c r="I5" s="95">
        <f>H5-G5</f>
        <v>0</v>
      </c>
      <c r="J5" s="95" t="str">
        <f>IF(G5=0,"",I5/G5*100)</f>
        <v/>
      </c>
      <c r="K5" s="91"/>
    </row>
    <row r="6" ht="21" customHeight="1" spans="1:11">
      <c r="A6" s="90"/>
      <c r="B6" s="155"/>
      <c r="C6" s="90"/>
      <c r="D6" s="94"/>
      <c r="E6" s="94"/>
      <c r="F6" s="90"/>
      <c r="G6" s="875"/>
      <c r="H6" s="95"/>
      <c r="I6" s="95"/>
      <c r="J6" s="95"/>
      <c r="K6" s="91"/>
    </row>
    <row r="7" ht="21" customHeight="1" spans="1:11">
      <c r="A7" s="90"/>
      <c r="B7" s="155"/>
      <c r="C7" s="90"/>
      <c r="D7" s="94"/>
      <c r="E7" s="94"/>
      <c r="F7" s="90"/>
      <c r="G7" s="875"/>
      <c r="H7" s="95"/>
      <c r="I7" s="95"/>
      <c r="J7" s="95"/>
      <c r="K7" s="91"/>
    </row>
    <row r="8" ht="21" customHeight="1" spans="1:11">
      <c r="A8" s="90"/>
      <c r="B8" s="155"/>
      <c r="C8" s="90"/>
      <c r="D8" s="94"/>
      <c r="E8" s="94"/>
      <c r="F8" s="90"/>
      <c r="G8" s="875"/>
      <c r="H8" s="95"/>
      <c r="I8" s="95"/>
      <c r="J8" s="95"/>
      <c r="K8" s="91"/>
    </row>
    <row r="9" ht="21" customHeight="1" spans="1:11">
      <c r="A9" s="90"/>
      <c r="B9" s="155"/>
      <c r="C9" s="90"/>
      <c r="D9" s="94"/>
      <c r="E9" s="94"/>
      <c r="F9" s="90"/>
      <c r="G9" s="875"/>
      <c r="H9" s="95"/>
      <c r="I9" s="95"/>
      <c r="J9" s="95"/>
      <c r="K9" s="91"/>
    </row>
    <row r="10" ht="21" customHeight="1" spans="1:11">
      <c r="A10" s="90"/>
      <c r="B10" s="155"/>
      <c r="C10" s="90"/>
      <c r="D10" s="94"/>
      <c r="E10" s="94"/>
      <c r="F10" s="90"/>
      <c r="G10" s="875"/>
      <c r="H10" s="95"/>
      <c r="I10" s="95"/>
      <c r="J10" s="95"/>
      <c r="K10" s="91"/>
    </row>
    <row r="11" ht="21" customHeight="1" spans="1:11">
      <c r="A11" s="90"/>
      <c r="B11" s="155"/>
      <c r="C11" s="90"/>
      <c r="D11" s="94"/>
      <c r="E11" s="94"/>
      <c r="F11" s="90"/>
      <c r="G11" s="875"/>
      <c r="H11" s="95"/>
      <c r="I11" s="95"/>
      <c r="J11" s="95"/>
      <c r="K11" s="91"/>
    </row>
    <row r="12" ht="21" customHeight="1" spans="1:11">
      <c r="A12" s="90"/>
      <c r="B12" s="155"/>
      <c r="C12" s="90"/>
      <c r="D12" s="94"/>
      <c r="E12" s="94"/>
      <c r="F12" s="90"/>
      <c r="G12" s="875"/>
      <c r="H12" s="95"/>
      <c r="I12" s="95"/>
      <c r="J12" s="95"/>
      <c r="K12" s="91"/>
    </row>
    <row r="13" ht="21" customHeight="1" spans="1:11">
      <c r="A13" s="90"/>
      <c r="B13" s="155"/>
      <c r="C13" s="90"/>
      <c r="D13" s="94"/>
      <c r="E13" s="94"/>
      <c r="F13" s="90"/>
      <c r="G13" s="875"/>
      <c r="H13" s="95"/>
      <c r="I13" s="95"/>
      <c r="J13" s="95"/>
      <c r="K13" s="91"/>
    </row>
    <row r="14" ht="21" customHeight="1" spans="1:11">
      <c r="A14" s="90"/>
      <c r="B14" s="155"/>
      <c r="C14" s="90"/>
      <c r="D14" s="94"/>
      <c r="E14" s="94"/>
      <c r="F14" s="90"/>
      <c r="G14" s="875"/>
      <c r="H14" s="95"/>
      <c r="I14" s="95"/>
      <c r="J14" s="95"/>
      <c r="K14" s="91"/>
    </row>
    <row r="15" ht="21" customHeight="1" spans="1:11">
      <c r="A15" s="90"/>
      <c r="B15" s="155"/>
      <c r="C15" s="90"/>
      <c r="D15" s="94"/>
      <c r="E15" s="94"/>
      <c r="F15" s="90"/>
      <c r="G15" s="875"/>
      <c r="H15" s="95"/>
      <c r="I15" s="95"/>
      <c r="J15" s="95"/>
      <c r="K15" s="91"/>
    </row>
    <row r="16" ht="21" customHeight="1" spans="1:11">
      <c r="A16" s="90"/>
      <c r="B16" s="155"/>
      <c r="C16" s="90"/>
      <c r="D16" s="94"/>
      <c r="E16" s="94"/>
      <c r="F16" s="90"/>
      <c r="G16" s="875"/>
      <c r="H16" s="95"/>
      <c r="I16" s="95"/>
      <c r="J16" s="95"/>
      <c r="K16" s="91"/>
    </row>
    <row r="17" ht="21" customHeight="1" spans="1:11">
      <c r="A17" s="90"/>
      <c r="B17" s="155"/>
      <c r="C17" s="90"/>
      <c r="D17" s="94"/>
      <c r="E17" s="94"/>
      <c r="F17" s="90"/>
      <c r="G17" s="875"/>
      <c r="H17" s="95"/>
      <c r="I17" s="95"/>
      <c r="J17" s="95"/>
      <c r="K17" s="91"/>
    </row>
    <row r="18" ht="21" customHeight="1" spans="1:11">
      <c r="A18" s="90"/>
      <c r="B18" s="155"/>
      <c r="C18" s="90"/>
      <c r="D18" s="94"/>
      <c r="E18" s="94"/>
      <c r="F18" s="90"/>
      <c r="G18" s="875"/>
      <c r="H18" s="95"/>
      <c r="I18" s="95"/>
      <c r="J18" s="95"/>
      <c r="K18" s="91"/>
    </row>
    <row r="19" ht="21" customHeight="1" spans="1:11">
      <c r="A19" s="90"/>
      <c r="B19" s="155"/>
      <c r="C19" s="90"/>
      <c r="D19" s="94"/>
      <c r="E19" s="94"/>
      <c r="F19" s="90"/>
      <c r="G19" s="875"/>
      <c r="H19" s="95"/>
      <c r="I19" s="95"/>
      <c r="J19" s="95"/>
      <c r="K19" s="91"/>
    </row>
    <row r="20" ht="21" customHeight="1" spans="1:11">
      <c r="A20" s="876" t="s">
        <v>421</v>
      </c>
      <c r="B20" s="877"/>
      <c r="C20" s="90"/>
      <c r="D20" s="94"/>
      <c r="E20" s="94"/>
      <c r="F20" s="90"/>
      <c r="G20" s="95">
        <f>SUM(G5:G19)</f>
        <v>0</v>
      </c>
      <c r="H20" s="95">
        <f>SUM(H5:H19)</f>
        <v>0</v>
      </c>
      <c r="I20" s="95">
        <f>H20-G20</f>
        <v>0</v>
      </c>
      <c r="J20" s="95" t="str">
        <f>IF(G20=0,"",I20/G20*100)</f>
        <v/>
      </c>
      <c r="K20" s="91"/>
    </row>
    <row r="21" ht="21" customHeight="1" spans="1:11">
      <c r="A21" s="876" t="s">
        <v>422</v>
      </c>
      <c r="B21" s="877"/>
      <c r="C21" s="90"/>
      <c r="D21" s="94"/>
      <c r="E21" s="94"/>
      <c r="F21" s="90"/>
      <c r="G21" s="95"/>
      <c r="H21" s="95"/>
      <c r="I21" s="95"/>
      <c r="J21" s="95" t="str">
        <f>IF(G21=0,"",I21/G21*100)</f>
        <v/>
      </c>
      <c r="K21" s="91"/>
    </row>
    <row r="22" ht="21" customHeight="1" spans="1:11">
      <c r="A22" s="876" t="s">
        <v>423</v>
      </c>
      <c r="B22" s="877"/>
      <c r="C22" s="90"/>
      <c r="D22" s="94"/>
      <c r="E22" s="94"/>
      <c r="F22" s="90"/>
      <c r="G22" s="95">
        <f>G20-G21</f>
        <v>0</v>
      </c>
      <c r="H22" s="95">
        <f>H20-H21</f>
        <v>0</v>
      </c>
      <c r="I22" s="95">
        <f>H22-G22</f>
        <v>0</v>
      </c>
      <c r="J22" s="95" t="str">
        <f>IF(G22=0,"",I22/G22*100)</f>
        <v/>
      </c>
      <c r="K22" s="91"/>
    </row>
    <row r="23" ht="14.25" spans="1:11">
      <c r="A23" s="29" t="e">
        <f>#REF!&amp;#REF!</f>
        <v>#REF!</v>
      </c>
      <c r="B23" s="96"/>
      <c r="C23" s="96"/>
      <c r="D23" s="96"/>
      <c r="E23" s="96"/>
      <c r="F23" s="29" t="e">
        <f>#REF!&amp;#REF!</f>
        <v>#REF!</v>
      </c>
      <c r="G23" s="96"/>
      <c r="H23" s="79"/>
      <c r="I23" s="96"/>
      <c r="J23" s="96"/>
      <c r="K23" s="79" t="str">
        <f>现金!G21</f>
        <v>北京卓信大华资产评估有限公司</v>
      </c>
    </row>
    <row r="24" ht="14.25" spans="1:11">
      <c r="A24" s="29" t="e">
        <f>#REF!&amp;#REF!</f>
        <v>#REF!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</row>
  </sheetData>
  <mergeCells count="5">
    <mergeCell ref="A1:J1"/>
    <mergeCell ref="A2:K2"/>
    <mergeCell ref="A20:B20"/>
    <mergeCell ref="A21:B21"/>
    <mergeCell ref="A22:B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A1" sqref="A1:IV65536"/>
    </sheetView>
  </sheetViews>
  <sheetFormatPr defaultColWidth="9" defaultRowHeight="15.75"/>
  <cols>
    <col min="1" max="1" width="9" style="322"/>
    <col min="2" max="2" width="33.875" style="2" customWidth="1"/>
    <col min="3" max="4" width="20.5" style="2" customWidth="1"/>
    <col min="5" max="5" width="16.5" style="2" customWidth="1"/>
    <col min="6" max="6" width="9.125" style="2" customWidth="1"/>
    <col min="7" max="7" width="12.625" style="2" customWidth="1"/>
    <col min="8" max="8" width="16.375" style="2" customWidth="1"/>
    <col min="9" max="9" width="8.125" style="2" customWidth="1"/>
    <col min="10" max="10" width="18.625" style="2" customWidth="1"/>
    <col min="11" max="16384" width="9" style="2"/>
  </cols>
  <sheetData>
    <row r="1" ht="30" customHeight="1" spans="1:7">
      <c r="A1" s="870"/>
      <c r="B1" s="325" t="s">
        <v>424</v>
      </c>
      <c r="C1" s="325"/>
      <c r="D1" s="325"/>
      <c r="E1" s="325"/>
      <c r="F1" s="325"/>
      <c r="G1" s="79" t="s">
        <v>425</v>
      </c>
    </row>
    <row r="2" ht="17.45" customHeight="1" spans="7:7">
      <c r="G2" s="13"/>
    </row>
    <row r="3" s="3" customFormat="1" ht="17.45" customHeight="1" spans="1:10">
      <c r="A3" s="305" t="e">
        <f>#REF!</f>
        <v>#REF!</v>
      </c>
      <c r="C3" s="871" t="e">
        <f>#REF!</f>
        <v>#REF!</v>
      </c>
      <c r="D3" s="871"/>
      <c r="E3" s="134"/>
      <c r="F3" s="134"/>
      <c r="G3" s="15" t="s">
        <v>2</v>
      </c>
      <c r="H3" s="134"/>
      <c r="I3" s="134"/>
      <c r="J3" s="134"/>
    </row>
    <row r="4" s="4" customFormat="1" ht="21" customHeight="1" spans="1:7">
      <c r="A4" s="26" t="s">
        <v>3</v>
      </c>
      <c r="B4" s="17" t="s">
        <v>17</v>
      </c>
      <c r="C4" s="18" t="s">
        <v>8</v>
      </c>
      <c r="D4" s="17" t="s">
        <v>9</v>
      </c>
      <c r="E4" s="17" t="s">
        <v>18</v>
      </c>
      <c r="F4" s="17" t="s">
        <v>10</v>
      </c>
      <c r="G4" s="17" t="s">
        <v>19</v>
      </c>
    </row>
    <row r="5" s="5" customFormat="1" ht="21" customHeight="1" spans="1:7">
      <c r="A5" s="23" t="s">
        <v>426</v>
      </c>
      <c r="B5" s="20" t="s">
        <v>427</v>
      </c>
      <c r="C5" s="298">
        <f>已出租的建筑物!U29</f>
        <v>0</v>
      </c>
      <c r="D5" s="298">
        <f>已出租的建筑物!X29</f>
        <v>0</v>
      </c>
      <c r="E5" s="298">
        <f>D5-C5</f>
        <v>0</v>
      </c>
      <c r="F5" s="872">
        <f>IF(C5=0,0,ROUND((D5-C5)/C5*100,2))</f>
        <v>0</v>
      </c>
      <c r="G5" s="20"/>
    </row>
    <row r="6" s="5" customFormat="1" ht="21" customHeight="1" spans="1:7">
      <c r="A6" s="23" t="s">
        <v>428</v>
      </c>
      <c r="B6" s="20" t="s">
        <v>429</v>
      </c>
      <c r="C6" s="298">
        <f>已出租土地使用权!K19</f>
        <v>0</v>
      </c>
      <c r="D6" s="298">
        <f>已出租土地使用权!L19</f>
        <v>0</v>
      </c>
      <c r="E6" s="298">
        <f>D6-C6</f>
        <v>0</v>
      </c>
      <c r="F6" s="872">
        <f>IF(C6=0,0,ROUND((D6-C6)/C6*100,2))</f>
        <v>0</v>
      </c>
      <c r="G6" s="20"/>
    </row>
    <row r="7" s="5" customFormat="1" ht="21" customHeight="1" spans="1:7">
      <c r="A7" s="23" t="s">
        <v>430</v>
      </c>
      <c r="B7" s="20" t="s">
        <v>431</v>
      </c>
      <c r="C7" s="298">
        <f>持有并准备转让土地使用权!J18</f>
        <v>0</v>
      </c>
      <c r="D7" s="298">
        <f>持有并准备转让土地使用权!K18</f>
        <v>0</v>
      </c>
      <c r="E7" s="298">
        <f>D7-C7</f>
        <v>0</v>
      </c>
      <c r="F7" s="872">
        <f>IF(C7=0,0,ROUND((D7-C7)/C7*100,2))</f>
        <v>0</v>
      </c>
      <c r="G7" s="20"/>
    </row>
    <row r="8" s="5" customFormat="1" ht="21" customHeight="1" spans="1:7">
      <c r="A8" s="36"/>
      <c r="B8" s="20"/>
      <c r="C8" s="298"/>
      <c r="D8" s="298"/>
      <c r="E8" s="298"/>
      <c r="F8" s="872"/>
      <c r="G8" s="20"/>
    </row>
    <row r="9" s="5" customFormat="1" ht="21" customHeight="1" spans="1:7">
      <c r="A9" s="36"/>
      <c r="B9" s="20"/>
      <c r="C9" s="298"/>
      <c r="D9" s="298"/>
      <c r="E9" s="298"/>
      <c r="F9" s="872"/>
      <c r="G9" s="20"/>
    </row>
    <row r="10" s="5" customFormat="1" ht="21" customHeight="1" spans="1:7">
      <c r="A10" s="36"/>
      <c r="B10" s="20"/>
      <c r="C10" s="298"/>
      <c r="D10" s="298"/>
      <c r="E10" s="298"/>
      <c r="F10" s="872"/>
      <c r="G10" s="20"/>
    </row>
    <row r="11" s="5" customFormat="1" ht="21" customHeight="1" spans="1:7">
      <c r="A11" s="36"/>
      <c r="B11" s="20"/>
      <c r="C11" s="298"/>
      <c r="D11" s="298"/>
      <c r="E11" s="298"/>
      <c r="F11" s="872"/>
      <c r="G11" s="20"/>
    </row>
    <row r="12" s="5" customFormat="1" ht="21" customHeight="1" spans="1:7">
      <c r="A12" s="36"/>
      <c r="B12" s="20"/>
      <c r="C12" s="298"/>
      <c r="D12" s="298"/>
      <c r="E12" s="298"/>
      <c r="F12" s="872"/>
      <c r="G12" s="20"/>
    </row>
    <row r="13" s="5" customFormat="1" ht="21" customHeight="1" spans="1:7">
      <c r="A13" s="36"/>
      <c r="B13" s="20"/>
      <c r="C13" s="298"/>
      <c r="D13" s="298"/>
      <c r="E13" s="298"/>
      <c r="F13" s="872"/>
      <c r="G13" s="20"/>
    </row>
    <row r="14" s="5" customFormat="1" ht="21" customHeight="1" spans="1:7">
      <c r="A14" s="36"/>
      <c r="B14" s="20"/>
      <c r="C14" s="298"/>
      <c r="D14" s="298"/>
      <c r="E14" s="298"/>
      <c r="F14" s="872"/>
      <c r="G14" s="20"/>
    </row>
    <row r="15" s="5" customFormat="1" ht="21" customHeight="1" spans="1:7">
      <c r="A15" s="36"/>
      <c r="B15" s="20"/>
      <c r="C15" s="298"/>
      <c r="D15" s="298"/>
      <c r="E15" s="298"/>
      <c r="F15" s="872"/>
      <c r="G15" s="20"/>
    </row>
    <row r="16" s="5" customFormat="1" ht="21" customHeight="1" spans="1:7">
      <c r="A16" s="36"/>
      <c r="B16" s="20"/>
      <c r="C16" s="298"/>
      <c r="D16" s="298"/>
      <c r="E16" s="298"/>
      <c r="F16" s="872"/>
      <c r="G16" s="20"/>
    </row>
    <row r="17" s="5" customFormat="1" ht="21" customHeight="1" spans="1:7">
      <c r="A17" s="36"/>
      <c r="B17" s="20"/>
      <c r="C17" s="298"/>
      <c r="D17" s="298"/>
      <c r="E17" s="298"/>
      <c r="F17" s="872"/>
      <c r="G17" s="20"/>
    </row>
    <row r="18" s="5" customFormat="1" ht="21" customHeight="1" spans="1:7">
      <c r="A18" s="36"/>
      <c r="B18" s="20"/>
      <c r="C18" s="298"/>
      <c r="D18" s="298"/>
      <c r="E18" s="298"/>
      <c r="F18" s="872"/>
      <c r="G18" s="20"/>
    </row>
    <row r="19" s="6" customFormat="1" ht="21" customHeight="1" spans="1:7">
      <c r="A19" s="37"/>
      <c r="B19" s="17" t="s">
        <v>432</v>
      </c>
      <c r="C19" s="268">
        <f>SUM(C5:C7)</f>
        <v>0</v>
      </c>
      <c r="D19" s="268">
        <f>SUM(D5:D7)</f>
        <v>0</v>
      </c>
      <c r="E19" s="268">
        <f>D19-C19</f>
        <v>0</v>
      </c>
      <c r="F19" s="873">
        <f>IF(C19=0,0,ROUND((D19-C19)/C19*100,2))</f>
        <v>0</v>
      </c>
      <c r="G19" s="27"/>
    </row>
    <row r="20" s="6" customFormat="1" ht="21" customHeight="1" spans="1:7">
      <c r="A20" s="37"/>
      <c r="B20" s="17" t="s">
        <v>433</v>
      </c>
      <c r="C20" s="268">
        <f>已出租的建筑物!U30+已出租土地使用权!K20+持有并准备转让土地使用权!J19</f>
        <v>0</v>
      </c>
      <c r="D20" s="268">
        <f>已出租的建筑物!X30+已出租土地使用权!L20+持有并准备转让土地使用权!K19</f>
        <v>0</v>
      </c>
      <c r="E20" s="268">
        <f>D20-C20</f>
        <v>0</v>
      </c>
      <c r="F20" s="873">
        <f>IF(C20=0,0,ROUND((D20-C20)/C20*100,2))</f>
        <v>0</v>
      </c>
      <c r="G20" s="27"/>
    </row>
    <row r="21" s="6" customFormat="1" ht="21" customHeight="1" spans="1:7">
      <c r="A21" s="37"/>
      <c r="B21" s="17" t="s">
        <v>434</v>
      </c>
      <c r="C21" s="268">
        <f>C19-C20</f>
        <v>0</v>
      </c>
      <c r="D21" s="268">
        <f>D19-D20</f>
        <v>0</v>
      </c>
      <c r="E21" s="268">
        <f>D21-C21</f>
        <v>0</v>
      </c>
      <c r="F21" s="873">
        <f>IF(C21=0,0,ROUND((D21-C21)/C21*100,2))</f>
        <v>0</v>
      </c>
      <c r="G21" s="27"/>
    </row>
    <row r="22" ht="14.25" spans="1:10">
      <c r="A22" s="29" t="e">
        <f>#REF!&amp;#REF!</f>
        <v>#REF!</v>
      </c>
      <c r="B22" s="31"/>
      <c r="C22" s="29" t="e">
        <f>#REF!&amp;#REF!</f>
        <v>#REF!</v>
      </c>
      <c r="D22" s="31"/>
      <c r="F22" s="31"/>
      <c r="G22" s="79" t="str">
        <f>现金!G21</f>
        <v>北京卓信大华资产评估有限公司</v>
      </c>
      <c r="H22" s="79"/>
      <c r="I22" s="79"/>
      <c r="J22" s="79"/>
    </row>
    <row r="23" ht="14.25" spans="1:11">
      <c r="A23" s="29" t="e">
        <f>#REF!&amp;#REF!</f>
        <v>#REF!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2">
    <mergeCell ref="B1:F1"/>
    <mergeCell ref="C3:D3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5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A1" sqref="A1"/>
    </sheetView>
  </sheetViews>
  <sheetFormatPr defaultColWidth="8.625" defaultRowHeight="21" customHeight="1"/>
  <cols>
    <col min="1" max="1" width="5.125" style="159" customWidth="1"/>
    <col min="2" max="2" width="18.125" style="159" customWidth="1"/>
    <col min="3" max="3" width="15.5" style="159" customWidth="1"/>
    <col min="4" max="4" width="5.625" style="159" customWidth="1"/>
    <col min="5" max="5" width="5.125" style="159" customWidth="1"/>
    <col min="6" max="6" width="5.625" style="159" customWidth="1"/>
    <col min="7" max="7" width="4.625" style="159" customWidth="1"/>
    <col min="8" max="8" width="9.5" style="159" customWidth="1"/>
    <col min="9" max="9" width="11.125" style="159" customWidth="1"/>
    <col min="10" max="11" width="12.625" style="159" customWidth="1"/>
    <col min="12" max="12" width="5.125" style="159" customWidth="1"/>
    <col min="13" max="13" width="11.375" style="159" customWidth="1"/>
    <col min="14" max="14" width="8.125" style="159" customWidth="1"/>
    <col min="15" max="15" width="14.5" style="159" customWidth="1"/>
    <col min="16" max="16384" width="8.625" style="159"/>
  </cols>
  <sheetData>
    <row r="1" customHeight="1" spans="1:19">
      <c r="A1" s="351"/>
      <c r="B1" s="136" t="s">
        <v>435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5" t="s">
        <v>436</v>
      </c>
      <c r="P1" s="199"/>
      <c r="Q1" s="199"/>
      <c r="R1" s="199"/>
      <c r="S1" s="199"/>
    </row>
    <row r="2" customHeight="1" spans="13:19">
      <c r="M2" s="135"/>
      <c r="P2" s="199"/>
      <c r="Q2" s="199"/>
      <c r="R2" s="199"/>
      <c r="S2" s="199"/>
    </row>
    <row r="3" s="139" customFormat="1" customHeight="1" spans="1:15">
      <c r="A3" s="139" t="e">
        <f>#REF!</f>
        <v>#REF!</v>
      </c>
      <c r="D3" s="140"/>
      <c r="F3" s="354"/>
      <c r="G3" s="355" t="e">
        <f>#REF!</f>
        <v>#REF!</v>
      </c>
      <c r="I3" s="140"/>
      <c r="K3" s="375"/>
      <c r="L3" s="375"/>
      <c r="M3" s="142" t="s">
        <v>2</v>
      </c>
      <c r="O3" s="275"/>
    </row>
    <row r="4" s="160" customFormat="1" customHeight="1" spans="1:14">
      <c r="A4" s="213" t="s">
        <v>3</v>
      </c>
      <c r="B4" s="213" t="s">
        <v>437</v>
      </c>
      <c r="C4" s="213" t="s">
        <v>438</v>
      </c>
      <c r="D4" s="213" t="s">
        <v>439</v>
      </c>
      <c r="E4" s="213" t="s">
        <v>440</v>
      </c>
      <c r="F4" s="213" t="s">
        <v>441</v>
      </c>
      <c r="G4" s="213" t="s">
        <v>442</v>
      </c>
      <c r="H4" s="356" t="s">
        <v>443</v>
      </c>
      <c r="I4" s="174" t="s">
        <v>444</v>
      </c>
      <c r="J4" s="174" t="s">
        <v>8</v>
      </c>
      <c r="K4" s="356" t="s">
        <v>9</v>
      </c>
      <c r="L4" s="213" t="s">
        <v>10</v>
      </c>
      <c r="M4" s="213" t="s">
        <v>19</v>
      </c>
      <c r="N4" s="213" t="s">
        <v>315</v>
      </c>
    </row>
    <row r="5" s="162" customFormat="1" customHeight="1" spans="1:13">
      <c r="A5" s="19">
        <f>ROW()-4</f>
        <v>1</v>
      </c>
      <c r="B5" s="357"/>
      <c r="C5" s="358"/>
      <c r="D5" s="359"/>
      <c r="E5" s="359"/>
      <c r="F5" s="359"/>
      <c r="G5" s="295"/>
      <c r="H5" s="360"/>
      <c r="I5" s="363"/>
      <c r="J5" s="376"/>
      <c r="K5" s="377"/>
      <c r="L5" s="379">
        <f>IF(J5=0,0,ROUND((K5-J5)/J5*100,2))</f>
        <v>0</v>
      </c>
      <c r="M5" s="213"/>
    </row>
    <row r="6" s="162" customFormat="1" customHeight="1" spans="1:13">
      <c r="A6" s="361"/>
      <c r="B6" s="357"/>
      <c r="C6" s="358"/>
      <c r="D6" s="359"/>
      <c r="E6" s="359"/>
      <c r="F6" s="359"/>
      <c r="G6" s="295"/>
      <c r="H6" s="360"/>
      <c r="I6" s="363"/>
      <c r="J6" s="376"/>
      <c r="K6" s="377"/>
      <c r="L6" s="378"/>
      <c r="M6" s="213"/>
    </row>
    <row r="7" s="162" customFormat="1" customHeight="1" spans="1:13">
      <c r="A7" s="361"/>
      <c r="B7" s="357"/>
      <c r="C7" s="358"/>
      <c r="D7" s="359"/>
      <c r="E7" s="359"/>
      <c r="F7" s="359"/>
      <c r="G7" s="295"/>
      <c r="H7" s="360"/>
      <c r="I7" s="363"/>
      <c r="J7" s="376"/>
      <c r="K7" s="377"/>
      <c r="L7" s="378"/>
      <c r="M7" s="213"/>
    </row>
    <row r="8" s="162" customFormat="1" customHeight="1" spans="1:13">
      <c r="A8" s="361"/>
      <c r="B8" s="357"/>
      <c r="C8" s="358"/>
      <c r="D8" s="359"/>
      <c r="E8" s="359"/>
      <c r="F8" s="359"/>
      <c r="G8" s="295"/>
      <c r="H8" s="360"/>
      <c r="I8" s="363"/>
      <c r="J8" s="376"/>
      <c r="K8" s="377"/>
      <c r="L8" s="378"/>
      <c r="M8" s="213"/>
    </row>
    <row r="9" s="162" customFormat="1" customHeight="1" spans="1:13">
      <c r="A9" s="361"/>
      <c r="B9" s="357"/>
      <c r="C9" s="358"/>
      <c r="D9" s="359"/>
      <c r="E9" s="359"/>
      <c r="F9" s="359"/>
      <c r="G9" s="295"/>
      <c r="H9" s="360"/>
      <c r="I9" s="363"/>
      <c r="J9" s="376"/>
      <c r="K9" s="377"/>
      <c r="L9" s="378"/>
      <c r="M9" s="213"/>
    </row>
    <row r="10" s="162" customFormat="1" customHeight="1" spans="1:13">
      <c r="A10" s="361"/>
      <c r="B10" s="357"/>
      <c r="C10" s="358"/>
      <c r="D10" s="359"/>
      <c r="E10" s="359"/>
      <c r="F10" s="359"/>
      <c r="G10" s="295"/>
      <c r="H10" s="360"/>
      <c r="I10" s="363"/>
      <c r="J10" s="376"/>
      <c r="K10" s="377"/>
      <c r="L10" s="378"/>
      <c r="M10" s="213"/>
    </row>
    <row r="11" s="162" customFormat="1" customHeight="1" spans="1:13">
      <c r="A11" s="361"/>
      <c r="B11" s="357"/>
      <c r="C11" s="358"/>
      <c r="D11" s="359"/>
      <c r="E11" s="359"/>
      <c r="F11" s="359"/>
      <c r="G11" s="295"/>
      <c r="H11" s="360"/>
      <c r="I11" s="363"/>
      <c r="J11" s="376"/>
      <c r="K11" s="377"/>
      <c r="L11" s="378"/>
      <c r="M11" s="213"/>
    </row>
    <row r="12" s="162" customFormat="1" customHeight="1" spans="1:13">
      <c r="A12" s="361"/>
      <c r="B12" s="357"/>
      <c r="C12" s="358"/>
      <c r="D12" s="359"/>
      <c r="E12" s="359"/>
      <c r="F12" s="359"/>
      <c r="G12" s="295"/>
      <c r="H12" s="360"/>
      <c r="I12" s="363"/>
      <c r="J12" s="376"/>
      <c r="K12" s="377"/>
      <c r="L12" s="378"/>
      <c r="M12" s="213"/>
    </row>
    <row r="13" s="162" customFormat="1" customHeight="1" spans="1:13">
      <c r="A13" s="361"/>
      <c r="B13" s="357"/>
      <c r="C13" s="358"/>
      <c r="D13" s="359"/>
      <c r="E13" s="359"/>
      <c r="F13" s="359"/>
      <c r="G13" s="295"/>
      <c r="H13" s="360"/>
      <c r="I13" s="363"/>
      <c r="J13" s="376"/>
      <c r="K13" s="377"/>
      <c r="L13" s="378"/>
      <c r="M13" s="213"/>
    </row>
    <row r="14" s="162" customFormat="1" customHeight="1" spans="1:13">
      <c r="A14" s="362"/>
      <c r="B14" s="180"/>
      <c r="C14" s="358"/>
      <c r="D14" s="359"/>
      <c r="E14" s="359"/>
      <c r="F14" s="359"/>
      <c r="G14" s="295"/>
      <c r="H14" s="363"/>
      <c r="I14" s="363"/>
      <c r="J14" s="363"/>
      <c r="K14" s="360"/>
      <c r="L14" s="378"/>
      <c r="M14" s="184"/>
    </row>
    <row r="15" s="162" customFormat="1" customHeight="1" spans="1:13">
      <c r="A15" s="362"/>
      <c r="B15" s="364"/>
      <c r="C15" s="358"/>
      <c r="D15" s="365"/>
      <c r="E15" s="365"/>
      <c r="F15" s="365"/>
      <c r="G15" s="366"/>
      <c r="H15" s="367"/>
      <c r="I15" s="363"/>
      <c r="J15" s="363"/>
      <c r="K15" s="381"/>
      <c r="L15" s="378"/>
      <c r="M15" s="184"/>
    </row>
    <row r="16" s="162" customFormat="1" customHeight="1" spans="1:13">
      <c r="A16" s="362"/>
      <c r="B16" s="364"/>
      <c r="C16" s="358"/>
      <c r="D16" s="365"/>
      <c r="E16" s="365"/>
      <c r="F16" s="365"/>
      <c r="G16" s="366"/>
      <c r="H16" s="367"/>
      <c r="I16" s="363"/>
      <c r="J16" s="363"/>
      <c r="K16" s="381"/>
      <c r="L16" s="378"/>
      <c r="M16" s="184"/>
    </row>
    <row r="17" s="162" customFormat="1" customHeight="1" spans="1:13">
      <c r="A17" s="368"/>
      <c r="B17" s="213"/>
      <c r="C17" s="369"/>
      <c r="D17" s="213"/>
      <c r="E17" s="213"/>
      <c r="F17" s="213"/>
      <c r="G17" s="213"/>
      <c r="H17" s="370"/>
      <c r="I17" s="183"/>
      <c r="J17" s="183"/>
      <c r="K17" s="381"/>
      <c r="L17" s="382"/>
      <c r="M17" s="184"/>
    </row>
    <row r="18" s="162" customFormat="1" customHeight="1" spans="1:13">
      <c r="A18" s="364"/>
      <c r="B18" s="835" t="s">
        <v>445</v>
      </c>
      <c r="C18" s="866"/>
      <c r="D18" s="366"/>
      <c r="E18" s="366"/>
      <c r="F18" s="366"/>
      <c r="G18" s="366"/>
      <c r="H18" s="386">
        <f>SUM(H5:H17)</f>
        <v>0</v>
      </c>
      <c r="I18" s="386">
        <f>SUM(I5:I17)</f>
        <v>0</v>
      </c>
      <c r="J18" s="386">
        <f>SUM(J5:J17)</f>
        <v>0</v>
      </c>
      <c r="K18" s="386">
        <f>SUM(K5:K17)</f>
        <v>0</v>
      </c>
      <c r="L18" s="188">
        <f>IF(J18=0,0,ROUND((K18-J18)/J18*100,2))</f>
        <v>0</v>
      </c>
      <c r="M18" s="184"/>
    </row>
    <row r="19" s="162" customFormat="1" customHeight="1" spans="1:13">
      <c r="A19" s="364"/>
      <c r="B19" s="835" t="s">
        <v>106</v>
      </c>
      <c r="C19" s="866"/>
      <c r="D19" s="366"/>
      <c r="E19" s="366"/>
      <c r="F19" s="366"/>
      <c r="G19" s="366"/>
      <c r="H19" s="372"/>
      <c r="I19" s="381"/>
      <c r="J19" s="381"/>
      <c r="K19" s="381"/>
      <c r="L19" s="188"/>
      <c r="M19" s="184"/>
    </row>
    <row r="20" s="163" customFormat="1" customHeight="1" spans="1:13">
      <c r="A20" s="213"/>
      <c r="B20" s="835" t="s">
        <v>446</v>
      </c>
      <c r="C20" s="866"/>
      <c r="D20" s="373"/>
      <c r="E20" s="373"/>
      <c r="F20" s="373"/>
      <c r="G20" s="373"/>
      <c r="H20" s="387">
        <f>H18-H19</f>
        <v>0</v>
      </c>
      <c r="I20" s="387">
        <f>I18-I19</f>
        <v>0</v>
      </c>
      <c r="J20" s="387">
        <f>J18-J19</f>
        <v>0</v>
      </c>
      <c r="K20" s="387">
        <f>K18-K19</f>
        <v>0</v>
      </c>
      <c r="L20" s="188">
        <f>IF(J20=0,0,ROUND((K20-J20)/J20*100,2))</f>
        <v>0</v>
      </c>
      <c r="M20" s="373"/>
    </row>
    <row r="21" s="348" customFormat="1" ht="15" customHeight="1" spans="1:13">
      <c r="A21" s="29" t="e">
        <f>#REF!&amp;#REF!</f>
        <v>#REF!</v>
      </c>
      <c r="B21" s="867"/>
      <c r="C21" s="868"/>
      <c r="D21" s="868"/>
      <c r="E21" s="868"/>
      <c r="F21" s="868"/>
      <c r="G21" s="29" t="e">
        <f>#REF!&amp;#REF!</f>
        <v>#REF!</v>
      </c>
      <c r="H21" s="868"/>
      <c r="I21" s="868"/>
      <c r="J21" s="383" t="str">
        <f>现金!G21</f>
        <v>北京卓信大华资产评估有限公司</v>
      </c>
      <c r="K21" s="383"/>
      <c r="L21" s="383"/>
      <c r="M21" s="383"/>
    </row>
    <row r="22" s="162" customFormat="1" ht="15" customHeight="1" spans="1:13">
      <c r="A22" s="29" t="e">
        <f>#REF!&amp;#REF!</f>
        <v>#REF!</v>
      </c>
      <c r="B22" s="163"/>
      <c r="C22" s="163"/>
      <c r="D22" s="163"/>
      <c r="E22" s="163"/>
      <c r="F22" s="163"/>
      <c r="G22" s="163"/>
      <c r="H22" s="163"/>
      <c r="I22" s="163"/>
      <c r="J22" s="869"/>
      <c r="K22" s="163"/>
      <c r="L22" s="163"/>
      <c r="M22" s="163"/>
    </row>
    <row r="23" s="162" customFormat="1" customHeight="1"/>
    <row r="24" s="162" customFormat="1" customHeight="1"/>
    <row r="25" s="162" customFormat="1" customHeight="1"/>
    <row r="26" s="162" customFormat="1" customHeight="1"/>
    <row r="27" s="162" customFormat="1" customHeight="1"/>
    <row r="28" s="162" customFormat="1" customHeight="1"/>
    <row r="29" s="162" customFormat="1" customHeight="1"/>
    <row r="30" s="162" customFormat="1" customHeight="1"/>
    <row r="31" s="162" customFormat="1" customHeight="1"/>
    <row r="32" s="162" customFormat="1" customHeight="1"/>
    <row r="33" s="162" customFormat="1" customHeight="1"/>
    <row r="34" s="162" customFormat="1" customHeight="1"/>
    <row r="35" s="162" customFormat="1" customHeight="1"/>
    <row r="36" s="162" customFormat="1" customHeight="1"/>
    <row r="37" s="162" customFormat="1" customHeight="1"/>
    <row r="38" s="162" customFormat="1" customHeight="1"/>
    <row r="39" s="162" customFormat="1" customHeight="1"/>
    <row r="40" s="162" customFormat="1" customHeight="1"/>
    <row r="41" s="162" customFormat="1" customHeight="1"/>
    <row r="42" s="162" customFormat="1" customHeight="1"/>
    <row r="43" s="162" customFormat="1" customHeight="1"/>
    <row r="44" s="162" customFormat="1" customHeight="1"/>
    <row r="45" s="162" customFormat="1" customHeight="1"/>
    <row r="46" s="199" customFormat="1" customHeight="1"/>
    <row r="47" s="199" customFormat="1" customHeight="1"/>
    <row r="48" s="199" customFormat="1" customHeight="1"/>
    <row r="49" s="199" customFormat="1" customHeight="1"/>
    <row r="50" s="199" customFormat="1" customHeight="1"/>
    <row r="51" s="199" customFormat="1" customHeight="1"/>
    <row r="52" s="199" customFormat="1" customHeight="1"/>
    <row r="53" s="199" customFormat="1" customHeight="1"/>
    <row r="54" s="199" customFormat="1" customHeight="1"/>
    <row r="55" s="199" customFormat="1" customHeight="1"/>
    <row r="56" s="199" customFormat="1" customHeight="1"/>
    <row r="57" s="199" customFormat="1" customHeight="1"/>
    <row r="58" s="199" customFormat="1" customHeight="1"/>
    <row r="59" s="199" customFormat="1" customHeight="1"/>
    <row r="60" s="199" customFormat="1" customHeight="1"/>
    <row r="61" s="199" customFormat="1" customHeight="1"/>
    <row r="62" s="199" customFormat="1" customHeight="1"/>
    <row r="63" s="199" customFormat="1" customHeight="1"/>
    <row r="64" s="199" customFormat="1" customHeight="1"/>
    <row r="65" s="199" customFormat="1" customHeight="1"/>
    <row r="66" s="199" customFormat="1" customHeight="1"/>
    <row r="67" s="199" customFormat="1" customHeight="1"/>
    <row r="68" s="199" customFormat="1" customHeight="1"/>
    <row r="69" s="199" customFormat="1" customHeight="1"/>
    <row r="70" s="199" customFormat="1" customHeight="1"/>
    <row r="71" s="199" customFormat="1" customHeight="1"/>
    <row r="72" s="199" customFormat="1" customHeight="1"/>
    <row r="73" s="199" customFormat="1" customHeight="1"/>
    <row r="74" s="199" customFormat="1" customHeight="1"/>
    <row r="75" s="199" customFormat="1" customHeight="1"/>
    <row r="76" s="199" customFormat="1" customHeight="1"/>
    <row r="77" customHeight="1" spans="1:3">
      <c r="A77" s="199"/>
      <c r="B77" s="199"/>
      <c r="C77" s="199"/>
    </row>
    <row r="78" customHeight="1" spans="1:3">
      <c r="A78" s="199"/>
      <c r="B78" s="199"/>
      <c r="C78" s="199"/>
    </row>
    <row r="79" customHeight="1" spans="1:3">
      <c r="A79" s="199"/>
      <c r="B79" s="199"/>
      <c r="C79" s="199"/>
    </row>
    <row r="80" customHeight="1" spans="1:3">
      <c r="A80" s="199"/>
      <c r="B80" s="199"/>
      <c r="C80" s="199"/>
    </row>
    <row r="81" customHeight="1" spans="1:3">
      <c r="A81" s="199"/>
      <c r="B81" s="199"/>
      <c r="C81" s="199"/>
    </row>
    <row r="82" customHeight="1" spans="1:3">
      <c r="A82" s="199"/>
      <c r="B82" s="199"/>
      <c r="C82" s="199"/>
    </row>
    <row r="83" customHeight="1" spans="1:3">
      <c r="A83" s="199"/>
      <c r="B83" s="199"/>
      <c r="C83" s="199"/>
    </row>
    <row r="84" customHeight="1" spans="1:3">
      <c r="A84" s="199"/>
      <c r="B84" s="199"/>
      <c r="C84" s="199"/>
    </row>
    <row r="85" customHeight="1" spans="1:3">
      <c r="A85" s="199"/>
      <c r="B85" s="199"/>
      <c r="C85" s="199"/>
    </row>
    <row r="86" customHeight="1" spans="1:3">
      <c r="A86" s="199"/>
      <c r="B86" s="199"/>
      <c r="C86" s="199"/>
    </row>
    <row r="87" customHeight="1" spans="1:3">
      <c r="A87" s="199"/>
      <c r="B87" s="199"/>
      <c r="C87" s="199"/>
    </row>
    <row r="88" customHeight="1" spans="1:3">
      <c r="A88" s="199"/>
      <c r="B88" s="199"/>
      <c r="C88" s="199"/>
    </row>
    <row r="89" customHeight="1" spans="1:3">
      <c r="A89" s="199"/>
      <c r="B89" s="199"/>
      <c r="C89" s="199"/>
    </row>
    <row r="90" customHeight="1" spans="1:3">
      <c r="A90" s="199"/>
      <c r="B90" s="199"/>
      <c r="C90" s="199"/>
    </row>
    <row r="91" customHeight="1" spans="1:3">
      <c r="A91" s="199"/>
      <c r="B91" s="199"/>
      <c r="C91" s="199"/>
    </row>
    <row r="92" customHeight="1" spans="1:3">
      <c r="A92" s="199"/>
      <c r="B92" s="199"/>
      <c r="C92" s="199"/>
    </row>
    <row r="93" customHeight="1" spans="1:3">
      <c r="A93" s="199"/>
      <c r="B93" s="199"/>
      <c r="C93" s="199"/>
    </row>
    <row r="94" customHeight="1" spans="1:3">
      <c r="A94" s="199"/>
      <c r="B94" s="199"/>
      <c r="C94" s="199"/>
    </row>
    <row r="95" customHeight="1" spans="1:3">
      <c r="A95" s="199"/>
      <c r="B95" s="199"/>
      <c r="C95" s="199"/>
    </row>
    <row r="96" customHeight="1" spans="1:3">
      <c r="A96" s="199"/>
      <c r="B96" s="199"/>
      <c r="C96" s="199"/>
    </row>
    <row r="97" customHeight="1" spans="1:3">
      <c r="A97" s="199"/>
      <c r="B97" s="199"/>
      <c r="C97" s="199"/>
    </row>
    <row r="98" customHeight="1" spans="1:3">
      <c r="A98" s="199"/>
      <c r="B98" s="199"/>
      <c r="C98" s="199"/>
    </row>
    <row r="99" customHeight="1" spans="1:3">
      <c r="A99" s="199"/>
      <c r="B99" s="199"/>
      <c r="C99" s="199"/>
    </row>
    <row r="100" customHeight="1" spans="1:3">
      <c r="A100" s="199"/>
      <c r="B100" s="199"/>
      <c r="C100" s="199"/>
    </row>
    <row r="101" customHeight="1" spans="1:3">
      <c r="A101" s="199"/>
      <c r="B101" s="199"/>
      <c r="C101" s="199"/>
    </row>
    <row r="102" customHeight="1" spans="1:3">
      <c r="A102" s="199"/>
      <c r="B102" s="199"/>
      <c r="C102" s="199"/>
    </row>
    <row r="103" customHeight="1" spans="1:3">
      <c r="A103" s="199"/>
      <c r="B103" s="199"/>
      <c r="C103" s="199"/>
    </row>
    <row r="104" customHeight="1" spans="1:3">
      <c r="A104" s="199"/>
      <c r="B104" s="199"/>
      <c r="C104" s="199"/>
    </row>
    <row r="105" customHeight="1" spans="1:3">
      <c r="A105" s="199"/>
      <c r="B105" s="199"/>
      <c r="C105" s="199"/>
    </row>
    <row r="106" customHeight="1" spans="1:3">
      <c r="A106" s="199"/>
      <c r="B106" s="199"/>
      <c r="C106" s="199"/>
    </row>
    <row r="107" customHeight="1" spans="1:3">
      <c r="A107" s="199"/>
      <c r="B107" s="199"/>
      <c r="C107" s="199"/>
    </row>
    <row r="108" customHeight="1" spans="1:3">
      <c r="A108" s="199"/>
      <c r="B108" s="199"/>
      <c r="C108" s="199"/>
    </row>
    <row r="109" customHeight="1" spans="1:3">
      <c r="A109" s="199"/>
      <c r="B109" s="199"/>
      <c r="C109" s="199"/>
    </row>
    <row r="110" customHeight="1" spans="1:3">
      <c r="A110" s="199"/>
      <c r="B110" s="199"/>
      <c r="C110" s="199"/>
    </row>
    <row r="111" customHeight="1" spans="1:3">
      <c r="A111" s="199"/>
      <c r="B111" s="199"/>
      <c r="C111" s="199"/>
    </row>
    <row r="112" customHeight="1" spans="1:3">
      <c r="A112" s="199"/>
      <c r="B112" s="199"/>
      <c r="C112" s="199"/>
    </row>
    <row r="113" customHeight="1" spans="1:3">
      <c r="A113" s="199"/>
      <c r="B113" s="199"/>
      <c r="C113" s="199"/>
    </row>
    <row r="114" customHeight="1" spans="1:3">
      <c r="A114" s="199"/>
      <c r="B114" s="199"/>
      <c r="C114" s="199"/>
    </row>
    <row r="115" customHeight="1" spans="1:3">
      <c r="A115" s="199"/>
      <c r="B115" s="199"/>
      <c r="C115" s="199"/>
    </row>
    <row r="116" customHeight="1" spans="1:3">
      <c r="A116" s="199"/>
      <c r="B116" s="199"/>
      <c r="C116" s="199"/>
    </row>
    <row r="117" customHeight="1" spans="1:3">
      <c r="A117" s="199"/>
      <c r="B117" s="199"/>
      <c r="C117" s="199"/>
    </row>
    <row r="118" customHeight="1" spans="1:3">
      <c r="A118" s="199"/>
      <c r="B118" s="199"/>
      <c r="C118" s="199"/>
    </row>
    <row r="119" customHeight="1" spans="1:3">
      <c r="A119" s="199"/>
      <c r="B119" s="199"/>
      <c r="C119" s="199"/>
    </row>
    <row r="120" customHeight="1" spans="1:3">
      <c r="A120" s="199"/>
      <c r="B120" s="199"/>
      <c r="C120" s="199"/>
    </row>
    <row r="121" customHeight="1" spans="1:3">
      <c r="A121" s="199"/>
      <c r="B121" s="199"/>
      <c r="C121" s="199"/>
    </row>
    <row r="122" customHeight="1" spans="1:3">
      <c r="A122" s="199"/>
      <c r="B122" s="199"/>
      <c r="C122" s="199"/>
    </row>
    <row r="123" customHeight="1" spans="1:3">
      <c r="A123" s="199"/>
      <c r="B123" s="199"/>
      <c r="C123" s="199"/>
    </row>
    <row r="124" customHeight="1" spans="1:3">
      <c r="A124" s="199"/>
      <c r="B124" s="199"/>
      <c r="C124" s="199"/>
    </row>
    <row r="125" customHeight="1" spans="1:3">
      <c r="A125" s="199"/>
      <c r="B125" s="199"/>
      <c r="C125" s="199"/>
    </row>
    <row r="126" customHeight="1" spans="1:3">
      <c r="A126" s="199"/>
      <c r="B126" s="199"/>
      <c r="C126" s="199"/>
    </row>
    <row r="127" customHeight="1" spans="1:3">
      <c r="A127" s="199"/>
      <c r="B127" s="199"/>
      <c r="C127" s="199"/>
    </row>
    <row r="128" customHeight="1" spans="1:3">
      <c r="A128" s="199"/>
      <c r="B128" s="199"/>
      <c r="C128" s="199"/>
    </row>
    <row r="129" customHeight="1" spans="1:3">
      <c r="A129" s="199"/>
      <c r="B129" s="199"/>
      <c r="C129" s="199"/>
    </row>
    <row r="130" customHeight="1" spans="1:3">
      <c r="A130" s="199"/>
      <c r="B130" s="199"/>
      <c r="C130" s="199"/>
    </row>
    <row r="131" customHeight="1" spans="1:3">
      <c r="A131" s="199"/>
      <c r="B131" s="199"/>
      <c r="C131" s="199"/>
    </row>
    <row r="132" customHeight="1" spans="1:3">
      <c r="A132" s="199"/>
      <c r="B132" s="199"/>
      <c r="C132" s="199"/>
    </row>
    <row r="133" customHeight="1" spans="1:3">
      <c r="A133" s="199"/>
      <c r="B133" s="199"/>
      <c r="C133" s="199"/>
    </row>
    <row r="134" customHeight="1" spans="1:3">
      <c r="A134" s="199"/>
      <c r="B134" s="199"/>
      <c r="C134" s="199"/>
    </row>
    <row r="135" customHeight="1" spans="1:3">
      <c r="A135" s="199"/>
      <c r="B135" s="199"/>
      <c r="C135" s="199"/>
    </row>
    <row r="136" customHeight="1" spans="1:3">
      <c r="A136" s="199"/>
      <c r="B136" s="199"/>
      <c r="C136" s="199"/>
    </row>
    <row r="137" customHeight="1" spans="1:3">
      <c r="A137" s="199"/>
      <c r="B137" s="199"/>
      <c r="C137" s="199"/>
    </row>
    <row r="138" customHeight="1" spans="1:3">
      <c r="A138" s="199"/>
      <c r="B138" s="199"/>
      <c r="C138" s="199"/>
    </row>
    <row r="139" customHeight="1" spans="1:3">
      <c r="A139" s="199"/>
      <c r="B139" s="199"/>
      <c r="C139" s="199"/>
    </row>
    <row r="140" customHeight="1" spans="1:3">
      <c r="A140" s="199"/>
      <c r="B140" s="199"/>
      <c r="C140" s="199"/>
    </row>
    <row r="141" customHeight="1" spans="1:3">
      <c r="A141" s="199"/>
      <c r="B141" s="199"/>
      <c r="C141" s="199"/>
    </row>
    <row r="142" customHeight="1" spans="1:3">
      <c r="A142" s="199"/>
      <c r="B142" s="199"/>
      <c r="C142" s="199"/>
    </row>
    <row r="143" customHeight="1" spans="1:3">
      <c r="A143" s="199"/>
      <c r="B143" s="199"/>
      <c r="C143" s="199"/>
    </row>
    <row r="144" customHeight="1" spans="1:3">
      <c r="A144" s="199"/>
      <c r="B144" s="199"/>
      <c r="C144" s="199"/>
    </row>
    <row r="145" customHeight="1" spans="1:3">
      <c r="A145" s="199"/>
      <c r="B145" s="199"/>
      <c r="C145" s="199"/>
    </row>
  </sheetData>
  <mergeCells count="5">
    <mergeCell ref="B1:L1"/>
    <mergeCell ref="B18:C18"/>
    <mergeCell ref="B19:C19"/>
    <mergeCell ref="B20:C20"/>
    <mergeCell ref="J21:M21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E25" sqref="E25"/>
    </sheetView>
  </sheetViews>
  <sheetFormatPr defaultColWidth="9" defaultRowHeight="15.75"/>
  <cols>
    <col min="1" max="1" width="10" style="1038" customWidth="1"/>
    <col min="2" max="2" width="33" style="9" customWidth="1"/>
    <col min="3" max="4" width="21.625" style="9" customWidth="1"/>
    <col min="5" max="6" width="17.875" style="9" customWidth="1"/>
    <col min="7" max="7" width="13.625" style="9" customWidth="1"/>
    <col min="8" max="16384" width="9" style="9"/>
  </cols>
  <sheetData>
    <row r="1" ht="30" customHeight="1" spans="1:8">
      <c r="A1" s="1039"/>
      <c r="B1" s="922"/>
      <c r="C1" s="923" t="s">
        <v>61</v>
      </c>
      <c r="D1" s="922"/>
      <c r="E1" s="922"/>
      <c r="F1" s="79" t="s">
        <v>62</v>
      </c>
      <c r="G1" s="925"/>
      <c r="H1" s="925"/>
    </row>
    <row r="2" s="2" customFormat="1" ht="15" customHeight="1" spans="1:7">
      <c r="A2" s="322"/>
      <c r="F2" s="79"/>
      <c r="G2" s="9"/>
    </row>
    <row r="3" s="3" customFormat="1" ht="18" customHeight="1" spans="1:7">
      <c r="A3" s="305" t="e">
        <f>#REF!</f>
        <v>#REF!</v>
      </c>
      <c r="C3" s="871" t="e">
        <f>#REF!</f>
        <v>#REF!</v>
      </c>
      <c r="D3" s="871"/>
      <c r="F3" s="15" t="s">
        <v>2</v>
      </c>
      <c r="G3" s="16"/>
    </row>
    <row r="4" s="4" customFormat="1" ht="21" customHeight="1" spans="1:6">
      <c r="A4" s="26" t="s">
        <v>3</v>
      </c>
      <c r="B4" s="17" t="s">
        <v>17</v>
      </c>
      <c r="C4" s="18" t="s">
        <v>8</v>
      </c>
      <c r="D4" s="17" t="s">
        <v>9</v>
      </c>
      <c r="E4" s="17" t="s">
        <v>18</v>
      </c>
      <c r="F4" s="17" t="s">
        <v>10</v>
      </c>
    </row>
    <row r="5" s="5" customFormat="1" ht="21" customHeight="1" spans="1:6">
      <c r="A5" s="23" t="s">
        <v>63</v>
      </c>
      <c r="B5" s="20" t="s">
        <v>64</v>
      </c>
      <c r="C5" s="298">
        <f>股票!G19</f>
        <v>0</v>
      </c>
      <c r="D5" s="298">
        <f>股票!I19</f>
        <v>0</v>
      </c>
      <c r="E5" s="298">
        <f>D5-C5</f>
        <v>0</v>
      </c>
      <c r="F5" s="334">
        <f>IF(C5=0,0,ROUND((D5-C5)/C5*100,2))</f>
        <v>0</v>
      </c>
    </row>
    <row r="6" s="5" customFormat="1" ht="21" customHeight="1" spans="1:6">
      <c r="A6" s="23" t="s">
        <v>65</v>
      </c>
      <c r="B6" s="20" t="s">
        <v>66</v>
      </c>
      <c r="C6" s="298">
        <f>债券!I21</f>
        <v>0</v>
      </c>
      <c r="D6" s="298">
        <f>债券!J21</f>
        <v>0</v>
      </c>
      <c r="E6" s="298">
        <f>D6-C6</f>
        <v>0</v>
      </c>
      <c r="F6" s="334">
        <f>IF(C6=0,0,ROUND((D6-C6)/C6*100,2))</f>
        <v>0</v>
      </c>
    </row>
    <row r="7" s="5" customFormat="1" ht="21" customHeight="1" spans="1:6">
      <c r="A7" s="23" t="s">
        <v>67</v>
      </c>
      <c r="B7" s="20" t="s">
        <v>68</v>
      </c>
      <c r="C7" s="298">
        <f>基金!I18</f>
        <v>0</v>
      </c>
      <c r="D7" s="298">
        <f>基金!J18</f>
        <v>0</v>
      </c>
      <c r="E7" s="298">
        <f>D7-C7</f>
        <v>0</v>
      </c>
      <c r="F7" s="334">
        <f>IF(C7=0,0,ROUND((D7-C7)/C7*100,2))</f>
        <v>0</v>
      </c>
    </row>
    <row r="8" s="5" customFormat="1" ht="21" customHeight="1" spans="1:6">
      <c r="A8" s="36"/>
      <c r="B8" s="20"/>
      <c r="C8" s="298"/>
      <c r="D8" s="298"/>
      <c r="E8" s="298"/>
      <c r="F8" s="334"/>
    </row>
    <row r="9" s="5" customFormat="1" ht="21" customHeight="1" spans="1:6">
      <c r="A9" s="36"/>
      <c r="B9" s="20"/>
      <c r="C9" s="298"/>
      <c r="D9" s="298"/>
      <c r="E9" s="298"/>
      <c r="F9" s="334"/>
    </row>
    <row r="10" s="5" customFormat="1" ht="21" customHeight="1" spans="1:6">
      <c r="A10" s="36"/>
      <c r="B10" s="20"/>
      <c r="C10" s="298"/>
      <c r="D10" s="298"/>
      <c r="E10" s="298"/>
      <c r="F10" s="334"/>
    </row>
    <row r="11" s="5" customFormat="1" ht="21" customHeight="1" spans="1:6">
      <c r="A11" s="36"/>
      <c r="B11" s="20"/>
      <c r="C11" s="298"/>
      <c r="D11" s="298"/>
      <c r="E11" s="298"/>
      <c r="F11" s="334"/>
    </row>
    <row r="12" s="5" customFormat="1" ht="21" customHeight="1" spans="1:6">
      <c r="A12" s="36"/>
      <c r="B12" s="20"/>
      <c r="C12" s="298"/>
      <c r="D12" s="298"/>
      <c r="E12" s="298"/>
      <c r="F12" s="334"/>
    </row>
    <row r="13" s="5" customFormat="1" ht="21" customHeight="1" spans="1:6">
      <c r="A13" s="36"/>
      <c r="B13" s="20"/>
      <c r="C13" s="298"/>
      <c r="D13" s="298"/>
      <c r="E13" s="298"/>
      <c r="F13" s="334"/>
    </row>
    <row r="14" s="5" customFormat="1" ht="21" customHeight="1" spans="1:6">
      <c r="A14" s="36"/>
      <c r="B14" s="20"/>
      <c r="C14" s="298"/>
      <c r="D14" s="298"/>
      <c r="E14" s="298"/>
      <c r="F14" s="334"/>
    </row>
    <row r="15" s="5" customFormat="1" ht="21" customHeight="1" spans="1:6">
      <c r="A15" s="36"/>
      <c r="B15" s="20"/>
      <c r="C15" s="298"/>
      <c r="D15" s="298"/>
      <c r="E15" s="298"/>
      <c r="F15" s="334"/>
    </row>
    <row r="16" s="5" customFormat="1" ht="21" customHeight="1" spans="1:6">
      <c r="A16" s="36"/>
      <c r="B16" s="20"/>
      <c r="C16" s="298"/>
      <c r="D16" s="298"/>
      <c r="E16" s="298"/>
      <c r="F16" s="334"/>
    </row>
    <row r="17" s="5" customFormat="1" ht="21" customHeight="1" spans="1:6">
      <c r="A17" s="36"/>
      <c r="B17" s="20"/>
      <c r="C17" s="298"/>
      <c r="D17" s="298"/>
      <c r="E17" s="298"/>
      <c r="F17" s="334"/>
    </row>
    <row r="18" s="5" customFormat="1" ht="21" customHeight="1" spans="1:6">
      <c r="A18" s="36"/>
      <c r="C18" s="298"/>
      <c r="D18" s="298"/>
      <c r="E18" s="298"/>
      <c r="F18" s="334"/>
    </row>
    <row r="19" s="5" customFormat="1" ht="21" customHeight="1" spans="1:6">
      <c r="A19" s="36"/>
      <c r="B19" s="17" t="s">
        <v>69</v>
      </c>
      <c r="C19" s="298">
        <f>SUM(C5:C18)</f>
        <v>0</v>
      </c>
      <c r="D19" s="298">
        <f>SUM(D5:D18)</f>
        <v>0</v>
      </c>
      <c r="E19" s="268">
        <f>D19-C19</f>
        <v>0</v>
      </c>
      <c r="F19" s="883">
        <f>IF(C19=0,0,ROUND((D19-C19)/C19*100,2))</f>
        <v>0</v>
      </c>
    </row>
    <row r="20" s="5" customFormat="1" ht="21" customHeight="1" spans="1:6">
      <c r="A20" s="36"/>
      <c r="B20" s="17" t="s">
        <v>70</v>
      </c>
      <c r="C20" s="298">
        <f>股票!G20+债券!I22+基金!I19</f>
        <v>0</v>
      </c>
      <c r="D20" s="298">
        <f>股票!H20+债券!J22+基金!J19</f>
        <v>0</v>
      </c>
      <c r="E20" s="268">
        <f>D20-C20</f>
        <v>0</v>
      </c>
      <c r="F20" s="883">
        <f>IF(C20=0,0,ROUND((D20-C20)/C20*100,2))</f>
        <v>0</v>
      </c>
    </row>
    <row r="21" s="5" customFormat="1" ht="21" customHeight="1" spans="1:6">
      <c r="A21" s="23"/>
      <c r="B21" s="17" t="s">
        <v>71</v>
      </c>
      <c r="C21" s="268">
        <f>C19-C20</f>
        <v>0</v>
      </c>
      <c r="D21" s="268">
        <f>D19-D20</f>
        <v>0</v>
      </c>
      <c r="E21" s="268">
        <f>D21-C21</f>
        <v>0</v>
      </c>
      <c r="F21" s="883">
        <f>IF(C21=0,0,ROUND((D21-C21)/C21*100,2))</f>
        <v>0</v>
      </c>
    </row>
    <row r="22" ht="14.25" spans="1:8">
      <c r="A22" s="207" t="e">
        <f>#REF!&amp;#REF!</f>
        <v>#REF!</v>
      </c>
      <c r="B22" s="31"/>
      <c r="C22" s="207" t="e">
        <f>#REF!&amp;#REF!</f>
        <v>#REF!</v>
      </c>
      <c r="D22" s="31"/>
      <c r="F22" s="79" t="str">
        <f>现金!G21</f>
        <v>北京卓信大华资产评估有限公司</v>
      </c>
      <c r="G22" s="79"/>
      <c r="H22" s="79"/>
    </row>
    <row r="23" ht="14.25" spans="1:10">
      <c r="A23" s="207" t="e">
        <f>#REF!&amp;#REF!</f>
        <v>#REF!</v>
      </c>
      <c r="B23" s="31"/>
      <c r="C23" s="31"/>
      <c r="D23" s="31"/>
      <c r="E23" s="31"/>
      <c r="F23" s="31"/>
      <c r="G23" s="31"/>
      <c r="H23" s="31"/>
      <c r="I23" s="31"/>
      <c r="J23" s="31"/>
    </row>
  </sheetData>
  <mergeCells count="1">
    <mergeCell ref="C3:D3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0"/>
  <sheetViews>
    <sheetView topLeftCell="A28" workbookViewId="0">
      <selection activeCell="A1" sqref="A1:IV65536"/>
    </sheetView>
  </sheetViews>
  <sheetFormatPr defaultColWidth="9" defaultRowHeight="12.75"/>
  <cols>
    <col min="1" max="1" width="5.125" style="199" customWidth="1"/>
    <col min="2" max="2" width="9" style="199" customWidth="1"/>
    <col min="3" max="3" width="9.125" style="199" customWidth="1"/>
    <col min="4" max="5" width="10.5" style="199" customWidth="1"/>
    <col min="6" max="6" width="9.125" style="199" customWidth="1"/>
    <col min="7" max="7" width="6.875" style="199" customWidth="1"/>
    <col min="8" max="12" width="5.625" style="199" customWidth="1"/>
    <col min="13" max="13" width="6.5" style="199" customWidth="1"/>
    <col min="14" max="14" width="7" style="273" customWidth="1"/>
    <col min="15" max="15" width="8" style="840" customWidth="1"/>
    <col min="16" max="16" width="6.375" style="841" customWidth="1"/>
    <col min="17" max="18" width="4.5" style="199" customWidth="1"/>
    <col min="19" max="19" width="4.625" style="805" customWidth="1"/>
    <col min="20" max="22" width="10.5" style="574" customWidth="1"/>
    <col min="23" max="23" width="5.125" style="199" customWidth="1"/>
    <col min="24" max="24" width="10.125" style="199" customWidth="1"/>
    <col min="25" max="25" width="5.125" style="474" customWidth="1"/>
    <col min="26" max="26" width="9.375" style="842" customWidth="1"/>
    <col min="27" max="28" width="7.625" style="162" customWidth="1"/>
    <col min="29" max="16384" width="9" style="199"/>
  </cols>
  <sheetData>
    <row r="1" ht="30" customHeight="1" spans="20:28">
      <c r="T1" s="136" t="s">
        <v>447</v>
      </c>
      <c r="AA1" s="135" t="s">
        <v>448</v>
      </c>
      <c r="AB1" s="135"/>
    </row>
    <row r="2" ht="15" customHeight="1" spans="20:28">
      <c r="T2" s="273"/>
      <c r="U2" s="273"/>
      <c r="AA2" s="135"/>
      <c r="AB2" s="135"/>
    </row>
    <row r="3" s="139" customFormat="1" ht="17.45" customHeight="1" spans="1:28">
      <c r="A3" s="139" t="e">
        <f>#REF!</f>
        <v>#REF!</v>
      </c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743"/>
      <c r="O3" s="843"/>
      <c r="P3" s="844"/>
      <c r="Q3" s="275"/>
      <c r="R3" s="275"/>
      <c r="S3" s="848"/>
      <c r="T3" s="355" t="e">
        <f>构筑物!N3</f>
        <v>#REF!</v>
      </c>
      <c r="V3" s="558"/>
      <c r="X3" s="275"/>
      <c r="Y3" s="354"/>
      <c r="Z3" s="859"/>
      <c r="AA3" s="142" t="s">
        <v>2</v>
      </c>
      <c r="AB3" s="142"/>
    </row>
    <row r="4" s="471" customFormat="1" ht="21" customHeight="1" spans="1:31">
      <c r="A4" s="750" t="s">
        <v>53</v>
      </c>
      <c r="B4" s="750" t="s">
        <v>449</v>
      </c>
      <c r="C4" s="750" t="s">
        <v>450</v>
      </c>
      <c r="D4" s="750" t="s">
        <v>451</v>
      </c>
      <c r="E4" s="750" t="s">
        <v>452</v>
      </c>
      <c r="F4" s="750" t="s">
        <v>453</v>
      </c>
      <c r="G4" s="750" t="s">
        <v>454</v>
      </c>
      <c r="H4" s="18" t="s">
        <v>455</v>
      </c>
      <c r="I4" s="18" t="s">
        <v>456</v>
      </c>
      <c r="J4" s="18" t="s">
        <v>457</v>
      </c>
      <c r="K4" s="18" t="s">
        <v>458</v>
      </c>
      <c r="L4" s="18" t="s">
        <v>459</v>
      </c>
      <c r="M4" s="18" t="s">
        <v>460</v>
      </c>
      <c r="N4" s="750" t="s">
        <v>461</v>
      </c>
      <c r="O4" s="807" t="s">
        <v>462</v>
      </c>
      <c r="P4" s="807" t="s">
        <v>463</v>
      </c>
      <c r="Q4" s="750" t="s">
        <v>464</v>
      </c>
      <c r="R4" s="750" t="s">
        <v>465</v>
      </c>
      <c r="S4" s="750" t="s">
        <v>466</v>
      </c>
      <c r="T4" s="849" t="s">
        <v>8</v>
      </c>
      <c r="U4" s="850"/>
      <c r="V4" s="851" t="s">
        <v>58</v>
      </c>
      <c r="W4" s="754"/>
      <c r="X4" s="497"/>
      <c r="Y4" s="500" t="s">
        <v>467</v>
      </c>
      <c r="Z4" s="175" t="s">
        <v>468</v>
      </c>
      <c r="AA4" s="758" t="s">
        <v>60</v>
      </c>
      <c r="AB4" s="789" t="s">
        <v>315</v>
      </c>
      <c r="AC4" s="73" t="s">
        <v>469</v>
      </c>
      <c r="AD4" s="426"/>
      <c r="AE4" s="75"/>
    </row>
    <row r="5" s="471" customFormat="1" ht="21" customHeight="1" spans="1:31">
      <c r="A5" s="755"/>
      <c r="B5" s="755"/>
      <c r="C5" s="769"/>
      <c r="D5" s="755"/>
      <c r="E5" s="769"/>
      <c r="F5" s="769"/>
      <c r="G5" s="769"/>
      <c r="H5" s="18"/>
      <c r="I5" s="18"/>
      <c r="J5" s="18"/>
      <c r="K5" s="18"/>
      <c r="L5" s="18"/>
      <c r="M5" s="18"/>
      <c r="N5" s="755"/>
      <c r="O5" s="811"/>
      <c r="P5" s="811"/>
      <c r="Q5" s="755"/>
      <c r="R5" s="769"/>
      <c r="S5" s="769"/>
      <c r="T5" s="852" t="s">
        <v>470</v>
      </c>
      <c r="U5" s="852" t="s">
        <v>471</v>
      </c>
      <c r="V5" s="853" t="s">
        <v>470</v>
      </c>
      <c r="W5" s="750" t="s">
        <v>472</v>
      </c>
      <c r="X5" s="854" t="s">
        <v>471</v>
      </c>
      <c r="Y5" s="860" t="s">
        <v>473</v>
      </c>
      <c r="Z5" s="861"/>
      <c r="AA5" s="758"/>
      <c r="AB5" s="862"/>
      <c r="AC5" s="17" t="s">
        <v>124</v>
      </c>
      <c r="AD5" s="17" t="s">
        <v>125</v>
      </c>
      <c r="AE5" s="17" t="s">
        <v>126</v>
      </c>
    </row>
    <row r="6" s="512" customFormat="1" ht="21" customHeight="1" spans="1:28">
      <c r="A6" s="19">
        <f>ROW()-5</f>
        <v>1</v>
      </c>
      <c r="B6" s="224"/>
      <c r="C6" s="224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81"/>
      <c r="O6" s="542"/>
      <c r="P6" s="386"/>
      <c r="Q6" s="126"/>
      <c r="R6" s="126"/>
      <c r="S6" s="760"/>
      <c r="T6" s="360"/>
      <c r="U6" s="360"/>
      <c r="V6" s="381"/>
      <c r="W6" s="372"/>
      <c r="X6" s="381"/>
      <c r="Y6" s="219">
        <f>IF(U6=0,0,ROUND((X6-U6)/U6*100,2))</f>
        <v>0</v>
      </c>
      <c r="Z6" s="360"/>
      <c r="AA6" s="184"/>
      <c r="AB6" s="863"/>
    </row>
    <row r="7" s="512" customFormat="1" ht="21" customHeight="1" spans="1:28">
      <c r="A7" s="481"/>
      <c r="B7" s="224"/>
      <c r="C7" s="224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81"/>
      <c r="O7" s="542"/>
      <c r="P7" s="386"/>
      <c r="Q7" s="126"/>
      <c r="R7" s="126"/>
      <c r="S7" s="760"/>
      <c r="T7" s="360"/>
      <c r="U7" s="360"/>
      <c r="V7" s="381"/>
      <c r="W7" s="372"/>
      <c r="X7" s="381"/>
      <c r="Y7" s="219"/>
      <c r="Z7" s="360"/>
      <c r="AA7" s="184"/>
      <c r="AB7" s="863"/>
    </row>
    <row r="8" s="512" customFormat="1" ht="21" customHeight="1" spans="1:28">
      <c r="A8" s="481"/>
      <c r="B8" s="224"/>
      <c r="C8" s="224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81"/>
      <c r="O8" s="542"/>
      <c r="P8" s="386"/>
      <c r="Q8" s="126"/>
      <c r="R8" s="126"/>
      <c r="S8" s="760"/>
      <c r="T8" s="360"/>
      <c r="U8" s="360"/>
      <c r="V8" s="381"/>
      <c r="W8" s="372"/>
      <c r="X8" s="381"/>
      <c r="Y8" s="219"/>
      <c r="Z8" s="360"/>
      <c r="AA8" s="184"/>
      <c r="AB8" s="863"/>
    </row>
    <row r="9" s="512" customFormat="1" ht="21" customHeight="1" spans="1:28">
      <c r="A9" s="481"/>
      <c r="B9" s="224"/>
      <c r="C9" s="224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81"/>
      <c r="O9" s="542"/>
      <c r="P9" s="386"/>
      <c r="Q9" s="126"/>
      <c r="R9" s="126"/>
      <c r="S9" s="760"/>
      <c r="T9" s="360"/>
      <c r="U9" s="360"/>
      <c r="V9" s="381"/>
      <c r="W9" s="372"/>
      <c r="X9" s="381"/>
      <c r="Y9" s="219"/>
      <c r="Z9" s="360"/>
      <c r="AA9" s="184"/>
      <c r="AB9" s="863"/>
    </row>
    <row r="10" s="512" customFormat="1" ht="21" customHeight="1" spans="1:28">
      <c r="A10" s="481"/>
      <c r="B10" s="224"/>
      <c r="C10" s="224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81"/>
      <c r="O10" s="542"/>
      <c r="P10" s="386"/>
      <c r="Q10" s="126"/>
      <c r="R10" s="126"/>
      <c r="S10" s="760"/>
      <c r="T10" s="360"/>
      <c r="U10" s="360"/>
      <c r="V10" s="381"/>
      <c r="W10" s="372"/>
      <c r="X10" s="381"/>
      <c r="Y10" s="219"/>
      <c r="Z10" s="360"/>
      <c r="AA10" s="184"/>
      <c r="AB10" s="863"/>
    </row>
    <row r="11" s="512" customFormat="1" ht="21" customHeight="1" spans="1:28">
      <c r="A11" s="481"/>
      <c r="B11" s="224"/>
      <c r="C11" s="224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81"/>
      <c r="O11" s="542"/>
      <c r="P11" s="386"/>
      <c r="Q11" s="126"/>
      <c r="R11" s="126"/>
      <c r="S11" s="760"/>
      <c r="T11" s="360"/>
      <c r="U11" s="360"/>
      <c r="V11" s="381"/>
      <c r="W11" s="372"/>
      <c r="X11" s="381"/>
      <c r="Y11" s="219"/>
      <c r="Z11" s="360"/>
      <c r="AA11" s="184"/>
      <c r="AB11" s="863"/>
    </row>
    <row r="12" s="512" customFormat="1" ht="21" customHeight="1" spans="1:28">
      <c r="A12" s="481"/>
      <c r="B12" s="224"/>
      <c r="C12" s="224"/>
      <c r="D12" s="479"/>
      <c r="E12" s="479"/>
      <c r="F12" s="479"/>
      <c r="G12" s="479"/>
      <c r="H12" s="479"/>
      <c r="I12" s="479"/>
      <c r="J12" s="479"/>
      <c r="K12" s="479"/>
      <c r="L12" s="479"/>
      <c r="M12" s="479"/>
      <c r="N12" s="481"/>
      <c r="O12" s="542"/>
      <c r="P12" s="386"/>
      <c r="Q12" s="126"/>
      <c r="R12" s="126"/>
      <c r="S12" s="760"/>
      <c r="T12" s="360"/>
      <c r="U12" s="360"/>
      <c r="V12" s="381"/>
      <c r="W12" s="372"/>
      <c r="X12" s="381"/>
      <c r="Y12" s="219"/>
      <c r="Z12" s="360"/>
      <c r="AA12" s="184"/>
      <c r="AB12" s="863"/>
    </row>
    <row r="13" s="512" customFormat="1" ht="21" customHeight="1" spans="1:28">
      <c r="A13" s="481"/>
      <c r="B13" s="224"/>
      <c r="C13" s="224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81"/>
      <c r="O13" s="542"/>
      <c r="P13" s="386"/>
      <c r="Q13" s="126"/>
      <c r="R13" s="126"/>
      <c r="S13" s="760"/>
      <c r="T13" s="360"/>
      <c r="U13" s="360"/>
      <c r="V13" s="381"/>
      <c r="W13" s="372"/>
      <c r="X13" s="381"/>
      <c r="Y13" s="219"/>
      <c r="Z13" s="360"/>
      <c r="AA13" s="184"/>
      <c r="AB13" s="863"/>
    </row>
    <row r="14" s="512" customFormat="1" ht="21" customHeight="1" spans="1:28">
      <c r="A14" s="481"/>
      <c r="B14" s="224"/>
      <c r="C14" s="224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81"/>
      <c r="O14" s="542"/>
      <c r="P14" s="386"/>
      <c r="Q14" s="126"/>
      <c r="R14" s="126"/>
      <c r="S14" s="760"/>
      <c r="T14" s="360"/>
      <c r="U14" s="360"/>
      <c r="V14" s="381"/>
      <c r="W14" s="372"/>
      <c r="X14" s="381"/>
      <c r="Y14" s="219"/>
      <c r="Z14" s="360"/>
      <c r="AA14" s="184"/>
      <c r="AB14" s="863"/>
    </row>
    <row r="15" s="512" customFormat="1" ht="21" customHeight="1" spans="1:28">
      <c r="A15" s="481"/>
      <c r="B15" s="224"/>
      <c r="C15" s="224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81"/>
      <c r="O15" s="542"/>
      <c r="P15" s="386"/>
      <c r="Q15" s="126"/>
      <c r="R15" s="126"/>
      <c r="S15" s="760"/>
      <c r="T15" s="360"/>
      <c r="U15" s="360"/>
      <c r="V15" s="381"/>
      <c r="W15" s="372"/>
      <c r="X15" s="381"/>
      <c r="Y15" s="219"/>
      <c r="Z15" s="360"/>
      <c r="AA15" s="184"/>
      <c r="AB15" s="863"/>
    </row>
    <row r="16" s="512" customFormat="1" ht="21" customHeight="1" spans="1:28">
      <c r="A16" s="481"/>
      <c r="B16" s="224"/>
      <c r="C16" s="224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81"/>
      <c r="O16" s="542"/>
      <c r="P16" s="386"/>
      <c r="Q16" s="126"/>
      <c r="R16" s="126"/>
      <c r="S16" s="760"/>
      <c r="T16" s="360"/>
      <c r="U16" s="360"/>
      <c r="V16" s="381"/>
      <c r="W16" s="372"/>
      <c r="X16" s="381"/>
      <c r="Y16" s="219"/>
      <c r="Z16" s="360"/>
      <c r="AA16" s="184"/>
      <c r="AB16" s="863"/>
    </row>
    <row r="17" s="512" customFormat="1" ht="21" customHeight="1" spans="1:28">
      <c r="A17" s="481"/>
      <c r="B17" s="224"/>
      <c r="C17" s="224"/>
      <c r="D17" s="479"/>
      <c r="E17" s="479"/>
      <c r="F17" s="479"/>
      <c r="G17" s="479"/>
      <c r="H17" s="479"/>
      <c r="I17" s="479"/>
      <c r="J17" s="479"/>
      <c r="K17" s="479"/>
      <c r="L17" s="479"/>
      <c r="M17" s="479"/>
      <c r="N17" s="481"/>
      <c r="O17" s="542"/>
      <c r="P17" s="386"/>
      <c r="Q17" s="126"/>
      <c r="R17" s="126"/>
      <c r="S17" s="760"/>
      <c r="T17" s="360"/>
      <c r="U17" s="360"/>
      <c r="V17" s="381"/>
      <c r="W17" s="372"/>
      <c r="X17" s="381"/>
      <c r="Y17" s="219"/>
      <c r="Z17" s="360"/>
      <c r="AA17" s="184"/>
      <c r="AB17" s="863"/>
    </row>
    <row r="18" s="512" customFormat="1" ht="21" customHeight="1" spans="1:28">
      <c r="A18" s="481"/>
      <c r="B18" s="224"/>
      <c r="C18" s="224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81"/>
      <c r="O18" s="542"/>
      <c r="P18" s="386"/>
      <c r="Q18" s="126"/>
      <c r="R18" s="126"/>
      <c r="S18" s="760"/>
      <c r="T18" s="360"/>
      <c r="U18" s="360"/>
      <c r="V18" s="381"/>
      <c r="W18" s="372"/>
      <c r="X18" s="381"/>
      <c r="Y18" s="219"/>
      <c r="Z18" s="360"/>
      <c r="AA18" s="184"/>
      <c r="AB18" s="863"/>
    </row>
    <row r="19" s="512" customFormat="1" ht="21" customHeight="1" spans="1:28">
      <c r="A19" s="481"/>
      <c r="B19" s="224"/>
      <c r="C19" s="224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81"/>
      <c r="O19" s="542"/>
      <c r="P19" s="386"/>
      <c r="Q19" s="126"/>
      <c r="R19" s="126"/>
      <c r="S19" s="760"/>
      <c r="T19" s="360"/>
      <c r="U19" s="360"/>
      <c r="V19" s="381"/>
      <c r="W19" s="372"/>
      <c r="X19" s="381"/>
      <c r="Y19" s="219"/>
      <c r="Z19" s="360"/>
      <c r="AA19" s="184"/>
      <c r="AB19" s="863"/>
    </row>
    <row r="20" s="512" customFormat="1" ht="21" customHeight="1" spans="1:28">
      <c r="A20" s="481"/>
      <c r="B20" s="224"/>
      <c r="C20" s="224"/>
      <c r="D20" s="479"/>
      <c r="E20" s="479"/>
      <c r="F20" s="479"/>
      <c r="G20" s="479"/>
      <c r="H20" s="479"/>
      <c r="I20" s="479"/>
      <c r="J20" s="479"/>
      <c r="K20" s="479"/>
      <c r="L20" s="479"/>
      <c r="M20" s="479"/>
      <c r="N20" s="481"/>
      <c r="O20" s="542"/>
      <c r="P20" s="386"/>
      <c r="Q20" s="126"/>
      <c r="R20" s="126"/>
      <c r="S20" s="760"/>
      <c r="T20" s="360"/>
      <c r="U20" s="360"/>
      <c r="V20" s="381"/>
      <c r="W20" s="372"/>
      <c r="X20" s="381"/>
      <c r="Y20" s="219"/>
      <c r="Z20" s="360"/>
      <c r="AA20" s="184"/>
      <c r="AB20" s="863"/>
    </row>
    <row r="21" s="512" customFormat="1" ht="21" customHeight="1" spans="1:28">
      <c r="A21" s="481"/>
      <c r="B21" s="224"/>
      <c r="C21" s="224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81"/>
      <c r="O21" s="542"/>
      <c r="P21" s="386"/>
      <c r="Q21" s="126"/>
      <c r="R21" s="126"/>
      <c r="S21" s="760"/>
      <c r="T21" s="360"/>
      <c r="U21" s="360"/>
      <c r="V21" s="381"/>
      <c r="W21" s="372"/>
      <c r="X21" s="381"/>
      <c r="Y21" s="219"/>
      <c r="Z21" s="360"/>
      <c r="AA21" s="184"/>
      <c r="AB21" s="863"/>
    </row>
    <row r="22" s="512" customFormat="1" ht="21" customHeight="1" spans="1:28">
      <c r="A22" s="481"/>
      <c r="B22" s="224"/>
      <c r="C22" s="224"/>
      <c r="D22" s="479"/>
      <c r="E22" s="479"/>
      <c r="F22" s="479"/>
      <c r="G22" s="479"/>
      <c r="H22" s="479"/>
      <c r="I22" s="479"/>
      <c r="J22" s="479"/>
      <c r="K22" s="479"/>
      <c r="L22" s="479"/>
      <c r="M22" s="479"/>
      <c r="N22" s="481"/>
      <c r="O22" s="542"/>
      <c r="P22" s="386"/>
      <c r="Q22" s="126"/>
      <c r="R22" s="126"/>
      <c r="S22" s="760"/>
      <c r="T22" s="360"/>
      <c r="U22" s="360"/>
      <c r="V22" s="381"/>
      <c r="W22" s="372"/>
      <c r="X22" s="381"/>
      <c r="Y22" s="219"/>
      <c r="Z22" s="360"/>
      <c r="AA22" s="184"/>
      <c r="AB22" s="863"/>
    </row>
    <row r="23" s="512" customFormat="1" ht="21" customHeight="1" spans="1:28">
      <c r="A23" s="481"/>
      <c r="B23" s="224"/>
      <c r="C23" s="224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81"/>
      <c r="O23" s="542"/>
      <c r="P23" s="386"/>
      <c r="Q23" s="126"/>
      <c r="R23" s="126"/>
      <c r="S23" s="760"/>
      <c r="T23" s="360"/>
      <c r="U23" s="360"/>
      <c r="V23" s="381"/>
      <c r="W23" s="372"/>
      <c r="X23" s="381"/>
      <c r="Y23" s="219"/>
      <c r="Z23" s="360"/>
      <c r="AA23" s="184"/>
      <c r="AB23" s="863"/>
    </row>
    <row r="24" s="512" customFormat="1" ht="21" customHeight="1" spans="1:28">
      <c r="A24" s="481"/>
      <c r="B24" s="224"/>
      <c r="C24" s="224"/>
      <c r="D24" s="479"/>
      <c r="E24" s="479"/>
      <c r="F24" s="479"/>
      <c r="G24" s="479"/>
      <c r="H24" s="479"/>
      <c r="I24" s="479"/>
      <c r="J24" s="479"/>
      <c r="K24" s="479"/>
      <c r="L24" s="479"/>
      <c r="M24" s="479"/>
      <c r="N24" s="481"/>
      <c r="O24" s="542"/>
      <c r="P24" s="386"/>
      <c r="Q24" s="126"/>
      <c r="R24" s="126"/>
      <c r="S24" s="760"/>
      <c r="T24" s="360"/>
      <c r="U24" s="360"/>
      <c r="V24" s="381"/>
      <c r="W24" s="372"/>
      <c r="X24" s="381"/>
      <c r="Y24" s="219"/>
      <c r="Z24" s="360"/>
      <c r="AA24" s="184"/>
      <c r="AB24" s="863"/>
    </row>
    <row r="25" s="512" customFormat="1" ht="21" customHeight="1" spans="1:28">
      <c r="A25" s="481"/>
      <c r="B25" s="224"/>
      <c r="C25" s="224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81"/>
      <c r="O25" s="542"/>
      <c r="P25" s="386"/>
      <c r="Q25" s="126"/>
      <c r="R25" s="126"/>
      <c r="S25" s="760"/>
      <c r="T25" s="360"/>
      <c r="U25" s="360"/>
      <c r="V25" s="381"/>
      <c r="W25" s="372"/>
      <c r="X25" s="381"/>
      <c r="Y25" s="219"/>
      <c r="Z25" s="360"/>
      <c r="AA25" s="184"/>
      <c r="AB25" s="863"/>
    </row>
    <row r="26" s="512" customFormat="1" ht="21" customHeight="1" spans="1:28">
      <c r="A26" s="481"/>
      <c r="B26" s="224"/>
      <c r="C26" s="224"/>
      <c r="D26" s="479"/>
      <c r="E26" s="479"/>
      <c r="F26" s="479"/>
      <c r="G26" s="479"/>
      <c r="H26" s="479"/>
      <c r="I26" s="479"/>
      <c r="J26" s="479"/>
      <c r="K26" s="479"/>
      <c r="L26" s="479"/>
      <c r="M26" s="479"/>
      <c r="N26" s="481"/>
      <c r="O26" s="542"/>
      <c r="P26" s="386"/>
      <c r="Q26" s="126"/>
      <c r="R26" s="126"/>
      <c r="S26" s="760"/>
      <c r="T26" s="360"/>
      <c r="U26" s="360"/>
      <c r="V26" s="381"/>
      <c r="W26" s="372"/>
      <c r="X26" s="381"/>
      <c r="Y26" s="219"/>
      <c r="Z26" s="360"/>
      <c r="AA26" s="184"/>
      <c r="AB26" s="863"/>
    </row>
    <row r="27" s="512" customFormat="1" ht="21" customHeight="1" spans="1:28">
      <c r="A27" s="481"/>
      <c r="B27" s="224"/>
      <c r="C27" s="224"/>
      <c r="D27" s="479"/>
      <c r="E27" s="479"/>
      <c r="F27" s="479"/>
      <c r="G27" s="479"/>
      <c r="H27" s="479"/>
      <c r="I27" s="479"/>
      <c r="J27" s="479"/>
      <c r="K27" s="479"/>
      <c r="L27" s="479"/>
      <c r="M27" s="479"/>
      <c r="N27" s="481"/>
      <c r="O27" s="542"/>
      <c r="P27" s="386"/>
      <c r="Q27" s="126"/>
      <c r="R27" s="126"/>
      <c r="S27" s="760"/>
      <c r="T27" s="360"/>
      <c r="U27" s="360"/>
      <c r="V27" s="381"/>
      <c r="W27" s="372"/>
      <c r="X27" s="381"/>
      <c r="Y27" s="219"/>
      <c r="Z27" s="360"/>
      <c r="AA27" s="184"/>
      <c r="AB27" s="863"/>
    </row>
    <row r="28" s="512" customFormat="1" ht="21" customHeight="1" spans="1:28">
      <c r="A28" s="481"/>
      <c r="B28" s="224"/>
      <c r="C28" s="224"/>
      <c r="D28" s="479"/>
      <c r="E28" s="479"/>
      <c r="F28" s="479"/>
      <c r="G28" s="479"/>
      <c r="H28" s="479"/>
      <c r="I28" s="479"/>
      <c r="J28" s="479"/>
      <c r="K28" s="479"/>
      <c r="L28" s="479"/>
      <c r="M28" s="479"/>
      <c r="N28" s="481"/>
      <c r="O28" s="542"/>
      <c r="P28" s="386"/>
      <c r="Q28" s="126"/>
      <c r="R28" s="126"/>
      <c r="S28" s="760"/>
      <c r="T28" s="360"/>
      <c r="U28" s="360"/>
      <c r="V28" s="381"/>
      <c r="W28" s="372"/>
      <c r="X28" s="381"/>
      <c r="Y28" s="219"/>
      <c r="Z28" s="360"/>
      <c r="AA28" s="184"/>
      <c r="AB28" s="863"/>
    </row>
    <row r="29" ht="21" customHeight="1" spans="1:28">
      <c r="A29" s="126"/>
      <c r="B29" s="223" t="s">
        <v>474</v>
      </c>
      <c r="C29" s="223"/>
      <c r="D29" s="223"/>
      <c r="E29" s="222"/>
      <c r="F29" s="222"/>
      <c r="G29" s="222"/>
      <c r="H29" s="222"/>
      <c r="I29" s="222"/>
      <c r="J29" s="222"/>
      <c r="K29" s="222"/>
      <c r="L29" s="222"/>
      <c r="M29" s="222"/>
      <c r="N29" s="845"/>
      <c r="O29" s="542"/>
      <c r="P29" s="386"/>
      <c r="Q29" s="126"/>
      <c r="R29" s="126"/>
      <c r="S29" s="360"/>
      <c r="T29" s="188">
        <f>SUM(T6:T28)</f>
        <v>0</v>
      </c>
      <c r="U29" s="188">
        <f>SUM(U6:U28)</f>
        <v>0</v>
      </c>
      <c r="V29" s="188">
        <f>SUM(V6:V28)</f>
        <v>0</v>
      </c>
      <c r="W29" s="188"/>
      <c r="X29" s="188">
        <f>SUM(X6:X28)</f>
        <v>0</v>
      </c>
      <c r="Y29" s="502">
        <f>IF(U29=0,0,ROUND((X29-U29)/U29*100,2))</f>
        <v>0</v>
      </c>
      <c r="Z29" s="360"/>
      <c r="AA29" s="824"/>
      <c r="AB29" s="864"/>
    </row>
    <row r="30" ht="21" customHeight="1" spans="1:28">
      <c r="A30" s="126"/>
      <c r="B30" s="223" t="s">
        <v>106</v>
      </c>
      <c r="C30" s="223"/>
      <c r="D30" s="223"/>
      <c r="E30" s="222"/>
      <c r="F30" s="222"/>
      <c r="G30" s="222"/>
      <c r="H30" s="222"/>
      <c r="I30" s="222"/>
      <c r="J30" s="222"/>
      <c r="K30" s="222"/>
      <c r="L30" s="222"/>
      <c r="M30" s="222"/>
      <c r="N30" s="845"/>
      <c r="O30" s="542"/>
      <c r="P30" s="386"/>
      <c r="Q30" s="126"/>
      <c r="R30" s="126"/>
      <c r="S30" s="360"/>
      <c r="T30" s="188"/>
      <c r="U30" s="188"/>
      <c r="V30" s="855"/>
      <c r="W30" s="856"/>
      <c r="X30" s="855"/>
      <c r="Y30" s="502"/>
      <c r="Z30" s="360"/>
      <c r="AA30" s="824"/>
      <c r="AB30" s="864"/>
    </row>
    <row r="31" s="388" customFormat="1" ht="21" customHeight="1" spans="1:28">
      <c r="A31" s="818"/>
      <c r="B31" s="223" t="s">
        <v>475</v>
      </c>
      <c r="C31" s="223"/>
      <c r="D31" s="223"/>
      <c r="E31" s="222"/>
      <c r="F31" s="222"/>
      <c r="G31" s="222"/>
      <c r="H31" s="222"/>
      <c r="I31" s="222"/>
      <c r="J31" s="222"/>
      <c r="K31" s="222"/>
      <c r="L31" s="222"/>
      <c r="M31" s="222"/>
      <c r="N31" s="845"/>
      <c r="O31" s="846"/>
      <c r="P31" s="847"/>
      <c r="Q31" s="857"/>
      <c r="R31" s="857"/>
      <c r="S31" s="826"/>
      <c r="T31" s="742">
        <f>T29-T30</f>
        <v>0</v>
      </c>
      <c r="U31" s="742">
        <f>U29-U30</f>
        <v>0</v>
      </c>
      <c r="V31" s="742">
        <f>V29-V30</f>
        <v>0</v>
      </c>
      <c r="W31" s="742"/>
      <c r="X31" s="742">
        <f>X29-X30</f>
        <v>0</v>
      </c>
      <c r="Y31" s="502">
        <f>IF(U31=0,0,ROUND((X31-U31)/U31*100,2))</f>
        <v>0</v>
      </c>
      <c r="Z31" s="387"/>
      <c r="AA31" s="827"/>
      <c r="AB31" s="865"/>
    </row>
    <row r="32" ht="21" customHeight="1" spans="1:27">
      <c r="A32" s="29" t="e">
        <f>#REF!&amp;#REF!</f>
        <v>#REF!</v>
      </c>
      <c r="T32" s="29" t="e">
        <f>#REF!&amp;#REF!</f>
        <v>#REF!</v>
      </c>
      <c r="U32" s="858"/>
      <c r="V32" s="858"/>
      <c r="X32" s="79" t="str">
        <f>现金!G21</f>
        <v>北京卓信大华资产评估有限公司</v>
      </c>
      <c r="Y32" s="79"/>
      <c r="Z32" s="79"/>
      <c r="AA32" s="79"/>
    </row>
    <row r="33" ht="21" customHeight="1" spans="1:24">
      <c r="A33" s="29" t="e">
        <f>#REF!&amp;#REF!</f>
        <v>#REF!</v>
      </c>
      <c r="X33" s="474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</sheetData>
  <mergeCells count="27">
    <mergeCell ref="AC4:AE4"/>
    <mergeCell ref="B29:D29"/>
    <mergeCell ref="B30:D30"/>
    <mergeCell ref="B31:D31"/>
    <mergeCell ref="X32:AA3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Z4:Z5"/>
    <mergeCell ref="AA4:AA5"/>
    <mergeCell ref="AB4:AB5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6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A1" sqref="A1"/>
    </sheetView>
  </sheetViews>
  <sheetFormatPr defaultColWidth="8.625" defaultRowHeight="15.75"/>
  <cols>
    <col min="1" max="1" width="5.875" style="159" customWidth="1"/>
    <col min="2" max="2" width="19.125" style="159" customWidth="1"/>
    <col min="3" max="3" width="12.625" style="159" customWidth="1"/>
    <col min="4" max="4" width="5.625" style="159" customWidth="1"/>
    <col min="5" max="5" width="5.125" style="159" customWidth="1"/>
    <col min="6" max="6" width="5.625" style="159" customWidth="1"/>
    <col min="7" max="8" width="4.625" style="159" customWidth="1"/>
    <col min="9" max="9" width="9" style="159" customWidth="1"/>
    <col min="10" max="10" width="11.125" style="159" customWidth="1"/>
    <col min="11" max="12" width="11.375" style="159" customWidth="1"/>
    <col min="13" max="13" width="5.125" style="159" customWidth="1"/>
    <col min="14" max="14" width="11.125" style="159" customWidth="1"/>
    <col min="15" max="15" width="8.625" style="159" customWidth="1"/>
    <col min="16" max="16" width="14.5" style="159" customWidth="1"/>
    <col min="17" max="16384" width="8.625" style="159"/>
  </cols>
  <sheetData>
    <row r="1" ht="30" customHeight="1" spans="1:20">
      <c r="A1" s="351"/>
      <c r="B1" s="351"/>
      <c r="C1" s="352" t="s">
        <v>476</v>
      </c>
      <c r="E1" s="352"/>
      <c r="F1" s="352"/>
      <c r="G1" s="352"/>
      <c r="H1" s="352"/>
      <c r="I1" s="353"/>
      <c r="J1" s="353"/>
      <c r="N1" s="135" t="s">
        <v>477</v>
      </c>
      <c r="Q1" s="199"/>
      <c r="R1" s="199"/>
      <c r="S1" s="199"/>
      <c r="T1" s="199"/>
    </row>
    <row r="2" ht="15" customHeight="1" spans="14:20">
      <c r="N2" s="135"/>
      <c r="Q2" s="199"/>
      <c r="R2" s="199"/>
      <c r="S2" s="199"/>
      <c r="T2" s="199"/>
    </row>
    <row r="3" s="139" customFormat="1" ht="21" customHeight="1" spans="1:16">
      <c r="A3" s="139" t="e">
        <f>#REF!</f>
        <v>#REF!</v>
      </c>
      <c r="D3" s="140"/>
      <c r="G3" s="355" t="e">
        <f>#REF!</f>
        <v>#REF!</v>
      </c>
      <c r="J3" s="140"/>
      <c r="L3" s="375"/>
      <c r="M3" s="375"/>
      <c r="N3" s="142" t="s">
        <v>2</v>
      </c>
      <c r="P3" s="275"/>
    </row>
    <row r="4" s="160" customFormat="1" ht="21" customHeight="1" spans="1:15">
      <c r="A4" s="213" t="s">
        <v>3</v>
      </c>
      <c r="B4" s="213" t="s">
        <v>437</v>
      </c>
      <c r="C4" s="213" t="s">
        <v>438</v>
      </c>
      <c r="D4" s="213" t="s">
        <v>439</v>
      </c>
      <c r="E4" s="213" t="s">
        <v>440</v>
      </c>
      <c r="F4" s="213" t="s">
        <v>441</v>
      </c>
      <c r="G4" s="834" t="s">
        <v>478</v>
      </c>
      <c r="H4" s="834" t="s">
        <v>479</v>
      </c>
      <c r="I4" s="356" t="s">
        <v>443</v>
      </c>
      <c r="J4" s="174" t="s">
        <v>444</v>
      </c>
      <c r="K4" s="174" t="s">
        <v>8</v>
      </c>
      <c r="L4" s="356" t="s">
        <v>9</v>
      </c>
      <c r="M4" s="213" t="s">
        <v>10</v>
      </c>
      <c r="N4" s="213" t="s">
        <v>19</v>
      </c>
      <c r="O4" s="213" t="s">
        <v>315</v>
      </c>
    </row>
    <row r="5" s="162" customFormat="1" ht="21" customHeight="1" spans="1:14">
      <c r="A5" s="19">
        <f>ROW()-4</f>
        <v>1</v>
      </c>
      <c r="B5" s="357"/>
      <c r="C5" s="358"/>
      <c r="D5" s="359"/>
      <c r="E5" s="359"/>
      <c r="F5" s="359"/>
      <c r="G5" s="834"/>
      <c r="H5" s="834"/>
      <c r="I5" s="219"/>
      <c r="J5" s="376"/>
      <c r="K5" s="376"/>
      <c r="L5" s="836"/>
      <c r="M5" s="379">
        <f>IF(K5=0,0,ROUND((L5-K5)/K5*100,2))</f>
        <v>0</v>
      </c>
      <c r="N5" s="213"/>
    </row>
    <row r="6" s="162" customFormat="1" ht="21" customHeight="1" spans="1:14">
      <c r="A6" s="361"/>
      <c r="B6" s="357"/>
      <c r="C6" s="358"/>
      <c r="D6" s="359"/>
      <c r="E6" s="359"/>
      <c r="F6" s="359"/>
      <c r="G6" s="295"/>
      <c r="H6" s="295"/>
      <c r="I6" s="219"/>
      <c r="J6" s="376"/>
      <c r="K6" s="376"/>
      <c r="L6" s="836"/>
      <c r="M6" s="378"/>
      <c r="N6" s="213"/>
    </row>
    <row r="7" s="162" customFormat="1" ht="21" customHeight="1" spans="1:14">
      <c r="A7" s="361"/>
      <c r="B7" s="357"/>
      <c r="C7" s="358"/>
      <c r="D7" s="359"/>
      <c r="E7" s="359"/>
      <c r="F7" s="359"/>
      <c r="G7" s="295"/>
      <c r="H7" s="295"/>
      <c r="I7" s="219"/>
      <c r="J7" s="376"/>
      <c r="K7" s="376"/>
      <c r="L7" s="836"/>
      <c r="M7" s="378"/>
      <c r="N7" s="213"/>
    </row>
    <row r="8" s="162" customFormat="1" ht="21" customHeight="1" spans="1:14">
      <c r="A8" s="361"/>
      <c r="B8" s="357"/>
      <c r="C8" s="358"/>
      <c r="D8" s="359"/>
      <c r="E8" s="359"/>
      <c r="F8" s="359"/>
      <c r="G8" s="295"/>
      <c r="H8" s="295"/>
      <c r="I8" s="219"/>
      <c r="J8" s="376"/>
      <c r="K8" s="376"/>
      <c r="L8" s="836"/>
      <c r="M8" s="378"/>
      <c r="N8" s="213"/>
    </row>
    <row r="9" s="162" customFormat="1" ht="21" customHeight="1" spans="1:14">
      <c r="A9" s="361"/>
      <c r="B9" s="357"/>
      <c r="C9" s="358"/>
      <c r="D9" s="359"/>
      <c r="E9" s="359"/>
      <c r="F9" s="359"/>
      <c r="G9" s="295"/>
      <c r="H9" s="295"/>
      <c r="I9" s="219"/>
      <c r="J9" s="376"/>
      <c r="K9" s="376"/>
      <c r="L9" s="836"/>
      <c r="M9" s="378"/>
      <c r="N9" s="213"/>
    </row>
    <row r="10" s="162" customFormat="1" ht="21" customHeight="1" spans="1:14">
      <c r="A10" s="361"/>
      <c r="B10" s="357"/>
      <c r="C10" s="358"/>
      <c r="D10" s="359"/>
      <c r="E10" s="359"/>
      <c r="F10" s="359"/>
      <c r="G10" s="295"/>
      <c r="H10" s="295"/>
      <c r="I10" s="219"/>
      <c r="J10" s="376"/>
      <c r="K10" s="376"/>
      <c r="L10" s="836"/>
      <c r="M10" s="378"/>
      <c r="N10" s="213"/>
    </row>
    <row r="11" s="162" customFormat="1" ht="21" customHeight="1" spans="1:14">
      <c r="A11" s="361"/>
      <c r="B11" s="357"/>
      <c r="C11" s="358"/>
      <c r="D11" s="359"/>
      <c r="E11" s="359"/>
      <c r="F11" s="359"/>
      <c r="G11" s="295"/>
      <c r="H11" s="295"/>
      <c r="I11" s="219"/>
      <c r="J11" s="376"/>
      <c r="K11" s="376"/>
      <c r="L11" s="836"/>
      <c r="M11" s="378"/>
      <c r="N11" s="213"/>
    </row>
    <row r="12" s="162" customFormat="1" ht="21" customHeight="1" spans="1:14">
      <c r="A12" s="361"/>
      <c r="B12" s="357"/>
      <c r="C12" s="358"/>
      <c r="D12" s="359"/>
      <c r="E12" s="359"/>
      <c r="F12" s="359"/>
      <c r="G12" s="295"/>
      <c r="H12" s="295"/>
      <c r="I12" s="219"/>
      <c r="J12" s="376"/>
      <c r="K12" s="376"/>
      <c r="L12" s="836"/>
      <c r="M12" s="378"/>
      <c r="N12" s="213"/>
    </row>
    <row r="13" s="162" customFormat="1" ht="21" customHeight="1" spans="1:14">
      <c r="A13" s="361"/>
      <c r="B13" s="357"/>
      <c r="C13" s="358"/>
      <c r="D13" s="359"/>
      <c r="E13" s="359"/>
      <c r="F13" s="359"/>
      <c r="G13" s="295"/>
      <c r="H13" s="295"/>
      <c r="I13" s="219"/>
      <c r="J13" s="376"/>
      <c r="K13" s="376"/>
      <c r="L13" s="836"/>
      <c r="M13" s="378"/>
      <c r="N13" s="213"/>
    </row>
    <row r="14" s="162" customFormat="1" ht="21" customHeight="1" spans="1:14">
      <c r="A14" s="361"/>
      <c r="B14" s="357"/>
      <c r="C14" s="358"/>
      <c r="D14" s="359"/>
      <c r="E14" s="359"/>
      <c r="F14" s="359"/>
      <c r="G14" s="295"/>
      <c r="H14" s="295"/>
      <c r="I14" s="219"/>
      <c r="J14" s="376"/>
      <c r="K14" s="376"/>
      <c r="L14" s="836"/>
      <c r="M14" s="380"/>
      <c r="N14" s="213"/>
    </row>
    <row r="15" s="162" customFormat="1" ht="21" customHeight="1" spans="1:14">
      <c r="A15" s="362"/>
      <c r="B15" s="180"/>
      <c r="C15" s="358"/>
      <c r="D15" s="359"/>
      <c r="E15" s="359"/>
      <c r="F15" s="359"/>
      <c r="G15" s="295"/>
      <c r="H15" s="295"/>
      <c r="I15" s="376"/>
      <c r="J15" s="376"/>
      <c r="K15" s="376"/>
      <c r="L15" s="219"/>
      <c r="M15" s="378"/>
      <c r="N15" s="184"/>
    </row>
    <row r="16" s="162" customFormat="1" ht="21" customHeight="1" spans="1:14">
      <c r="A16" s="362"/>
      <c r="B16" s="364"/>
      <c r="C16" s="358"/>
      <c r="D16" s="365"/>
      <c r="E16" s="365"/>
      <c r="F16" s="365"/>
      <c r="G16" s="366"/>
      <c r="H16" s="366"/>
      <c r="I16" s="489"/>
      <c r="J16" s="376"/>
      <c r="K16" s="376"/>
      <c r="L16" s="837"/>
      <c r="M16" s="378"/>
      <c r="N16" s="184"/>
    </row>
    <row r="17" s="162" customFormat="1" ht="21" customHeight="1" spans="1:14">
      <c r="A17" s="362"/>
      <c r="B17" s="364"/>
      <c r="C17" s="358"/>
      <c r="D17" s="365"/>
      <c r="E17" s="365"/>
      <c r="F17" s="365"/>
      <c r="G17" s="366"/>
      <c r="H17" s="366"/>
      <c r="I17" s="489"/>
      <c r="J17" s="376"/>
      <c r="K17" s="376"/>
      <c r="L17" s="837"/>
      <c r="M17" s="378"/>
      <c r="N17" s="184"/>
    </row>
    <row r="18" s="162" customFormat="1" ht="21" customHeight="1" spans="1:14">
      <c r="A18" s="368"/>
      <c r="B18" s="213"/>
      <c r="C18" s="369"/>
      <c r="D18" s="213"/>
      <c r="E18" s="213"/>
      <c r="F18" s="213"/>
      <c r="G18" s="213"/>
      <c r="H18" s="213"/>
      <c r="I18" s="838"/>
      <c r="J18" s="839"/>
      <c r="K18" s="839"/>
      <c r="L18" s="837"/>
      <c r="M18" s="382"/>
      <c r="N18" s="184"/>
    </row>
    <row r="19" s="162" customFormat="1" ht="21" customHeight="1" spans="1:14">
      <c r="A19" s="364"/>
      <c r="B19" s="835" t="s">
        <v>480</v>
      </c>
      <c r="C19" s="222"/>
      <c r="D19" s="366"/>
      <c r="E19" s="366"/>
      <c r="F19" s="366"/>
      <c r="G19" s="366"/>
      <c r="H19" s="366"/>
      <c r="I19" s="379">
        <f>SUM(I6:I18)</f>
        <v>0</v>
      </c>
      <c r="J19" s="379">
        <f>SUM(J6:J18)</f>
        <v>0</v>
      </c>
      <c r="K19" s="379">
        <f>SUM(K6:K18)</f>
        <v>0</v>
      </c>
      <c r="L19" s="379">
        <f>SUM(L6:L18)</f>
        <v>0</v>
      </c>
      <c r="M19" s="387">
        <f>IF(K19=0,0,ROUND((L19-K19)/K19*100,2))</f>
        <v>0</v>
      </c>
      <c r="N19" s="184"/>
    </row>
    <row r="20" s="162" customFormat="1" ht="21" customHeight="1" spans="1:14">
      <c r="A20" s="364"/>
      <c r="B20" s="835" t="s">
        <v>106</v>
      </c>
      <c r="C20" s="222"/>
      <c r="D20" s="366"/>
      <c r="E20" s="366"/>
      <c r="F20" s="366"/>
      <c r="G20" s="366"/>
      <c r="H20" s="366"/>
      <c r="I20" s="378"/>
      <c r="J20" s="837"/>
      <c r="K20" s="837"/>
      <c r="L20" s="837"/>
      <c r="M20" s="387"/>
      <c r="N20" s="184"/>
    </row>
    <row r="21" s="163" customFormat="1" ht="21" customHeight="1" spans="1:14">
      <c r="A21" s="213"/>
      <c r="B21" s="835" t="s">
        <v>481</v>
      </c>
      <c r="C21" s="222"/>
      <c r="D21" s="373"/>
      <c r="E21" s="373"/>
      <c r="F21" s="373"/>
      <c r="G21" s="373"/>
      <c r="H21" s="373"/>
      <c r="I21" s="387">
        <f>I19-I20</f>
        <v>0</v>
      </c>
      <c r="J21" s="387">
        <f>J19-J20</f>
        <v>0</v>
      </c>
      <c r="K21" s="387">
        <f>K19-K20</f>
        <v>0</v>
      </c>
      <c r="L21" s="387">
        <f>L19-L20</f>
        <v>0</v>
      </c>
      <c r="M21" s="387">
        <f>IF(K21=0,0,ROUND((L21-K21)/K21*100,2))</f>
        <v>0</v>
      </c>
      <c r="N21" s="373"/>
    </row>
    <row r="22" s="348" customFormat="1" ht="14.25" customHeight="1" spans="1:14">
      <c r="A22" s="29" t="e">
        <f>#REF!&amp;#REF!</f>
        <v>#REF!</v>
      </c>
      <c r="B22" s="374"/>
      <c r="G22" s="29" t="e">
        <f>#REF!&amp;#REF!</f>
        <v>#REF!</v>
      </c>
      <c r="K22" s="383" t="str">
        <f>现金!G21</f>
        <v>北京卓信大华资产评估有限公司</v>
      </c>
      <c r="L22" s="383"/>
      <c r="M22" s="383"/>
      <c r="N22" s="383"/>
    </row>
    <row r="23" s="162" customFormat="1" ht="12.75" spans="1:11">
      <c r="A23" s="29" t="e">
        <f>#REF!&amp;#REF!</f>
        <v>#REF!</v>
      </c>
      <c r="K23" s="384"/>
    </row>
    <row r="24" s="162" customFormat="1" ht="12.75"/>
    <row r="25" s="162" customFormat="1" ht="12.75"/>
    <row r="26" s="162" customFormat="1" ht="12.75"/>
    <row r="27" s="162" customFormat="1" ht="12.75"/>
    <row r="28" s="162" customFormat="1" ht="12.75"/>
    <row r="29" s="162" customFormat="1" ht="12.75"/>
    <row r="30" s="162" customFormat="1" ht="12.75"/>
    <row r="31" s="162" customFormat="1" ht="12.75"/>
    <row r="32" s="162" customFormat="1" ht="12.75"/>
    <row r="33" s="162" customFormat="1" ht="12.75"/>
    <row r="34" s="162" customFormat="1" ht="12.75"/>
    <row r="35" s="162" customFormat="1" ht="12.75"/>
    <row r="36" s="162" customFormat="1" ht="12.75"/>
    <row r="37" s="162" customFormat="1" ht="12.75"/>
    <row r="38" s="162" customFormat="1" ht="12.75"/>
    <row r="39" s="162" customFormat="1" ht="12.75"/>
    <row r="40" s="162" customFormat="1" ht="12.75"/>
    <row r="41" s="162" customFormat="1" ht="12.75"/>
    <row r="42" s="162" customFormat="1" ht="12.75"/>
    <row r="43" s="162" customFormat="1" ht="12.75"/>
    <row r="44" s="162" customFormat="1" ht="12.75"/>
    <row r="45" s="162" customFormat="1" ht="12.75"/>
    <row r="46" s="162" customFormat="1" ht="12.75"/>
    <row r="47" s="199" customFormat="1" ht="12.75"/>
    <row r="48" s="199" customFormat="1" ht="12.75"/>
    <row r="49" s="199" customFormat="1" ht="12.75"/>
    <row r="50" s="199" customFormat="1" ht="12.75"/>
    <row r="51" s="199" customFormat="1" ht="12.75"/>
    <row r="52" s="199" customFormat="1" ht="12.75"/>
    <row r="53" s="199" customFormat="1" ht="12.75"/>
    <row r="54" s="199" customFormat="1" ht="12.75"/>
    <row r="55" s="199" customFormat="1" ht="12.75"/>
    <row r="56" s="199" customFormat="1" ht="12.75"/>
    <row r="57" s="199" customFormat="1" ht="12.75"/>
    <row r="58" s="199" customFormat="1" ht="12.75"/>
    <row r="59" s="199" customFormat="1" ht="12.75"/>
    <row r="60" s="199" customFormat="1" ht="12.75"/>
    <row r="61" s="199" customFormat="1" ht="12.75"/>
    <row r="62" s="199" customFormat="1" ht="12.75"/>
    <row r="63" s="199" customFormat="1" ht="12.75"/>
    <row r="64" s="199" customFormat="1" ht="12.75"/>
    <row r="65" s="199" customFormat="1" ht="12.75"/>
    <row r="66" s="199" customFormat="1" ht="12.75"/>
    <row r="67" s="199" customFormat="1" ht="12.75"/>
    <row r="68" s="199" customFormat="1" ht="12.75"/>
    <row r="69" s="199" customFormat="1" ht="12.75"/>
    <row r="70" s="199" customFormat="1" ht="12.75"/>
    <row r="71" s="199" customFormat="1" ht="12.75"/>
    <row r="72" s="199" customFormat="1" ht="12.75"/>
    <row r="73" s="199" customFormat="1" ht="12.75"/>
    <row r="74" s="199" customFormat="1" ht="12.75"/>
    <row r="75" s="199" customFormat="1" ht="12.75"/>
    <row r="76" s="199" customFormat="1" ht="12.75"/>
    <row r="77" s="199" customFormat="1" ht="12.75"/>
    <row r="78" ht="14.25" spans="1:3">
      <c r="A78" s="199"/>
      <c r="B78" s="199"/>
      <c r="C78" s="199"/>
    </row>
    <row r="79" ht="14.25" spans="1:3">
      <c r="A79" s="199"/>
      <c r="B79" s="199"/>
      <c r="C79" s="199"/>
    </row>
    <row r="80" ht="14.25" spans="1:3">
      <c r="A80" s="199"/>
      <c r="B80" s="199"/>
      <c r="C80" s="199"/>
    </row>
    <row r="81" ht="14.25" spans="1:3">
      <c r="A81" s="199"/>
      <c r="B81" s="199"/>
      <c r="C81" s="199"/>
    </row>
    <row r="82" ht="14.25" spans="1:3">
      <c r="A82" s="199"/>
      <c r="B82" s="199"/>
      <c r="C82" s="199"/>
    </row>
    <row r="83" ht="14.25" spans="1:3">
      <c r="A83" s="199"/>
      <c r="B83" s="199"/>
      <c r="C83" s="199"/>
    </row>
    <row r="84" ht="14.25" spans="1:3">
      <c r="A84" s="199"/>
      <c r="B84" s="199"/>
      <c r="C84" s="199"/>
    </row>
    <row r="85" ht="14.25" spans="1:3">
      <c r="A85" s="199"/>
      <c r="B85" s="199"/>
      <c r="C85" s="199"/>
    </row>
    <row r="86" ht="14.25" spans="1:3">
      <c r="A86" s="199"/>
      <c r="B86" s="199"/>
      <c r="C86" s="199"/>
    </row>
    <row r="87" ht="14.25" spans="1:3">
      <c r="A87" s="199"/>
      <c r="B87" s="199"/>
      <c r="C87" s="199"/>
    </row>
    <row r="88" ht="14.25" spans="1:3">
      <c r="A88" s="199"/>
      <c r="B88" s="199"/>
      <c r="C88" s="199"/>
    </row>
    <row r="89" ht="14.25" spans="1:3">
      <c r="A89" s="199"/>
      <c r="B89" s="199"/>
      <c r="C89" s="199"/>
    </row>
    <row r="90" ht="14.25" spans="1:3">
      <c r="A90" s="199"/>
      <c r="B90" s="199"/>
      <c r="C90" s="199"/>
    </row>
    <row r="91" ht="14.25" spans="1:3">
      <c r="A91" s="199"/>
      <c r="B91" s="199"/>
      <c r="C91" s="199"/>
    </row>
    <row r="92" ht="14.25" spans="1:3">
      <c r="A92" s="199"/>
      <c r="B92" s="199"/>
      <c r="C92" s="199"/>
    </row>
    <row r="93" ht="14.25" spans="1:3">
      <c r="A93" s="199"/>
      <c r="B93" s="199"/>
      <c r="C93" s="199"/>
    </row>
    <row r="94" ht="14.25" spans="1:3">
      <c r="A94" s="199"/>
      <c r="B94" s="199"/>
      <c r="C94" s="199"/>
    </row>
    <row r="95" ht="14.25" spans="1:3">
      <c r="A95" s="199"/>
      <c r="B95" s="199"/>
      <c r="C95" s="199"/>
    </row>
    <row r="96" ht="14.25" spans="1:3">
      <c r="A96" s="199"/>
      <c r="B96" s="199"/>
      <c r="C96" s="199"/>
    </row>
    <row r="97" ht="14.25" spans="1:3">
      <c r="A97" s="199"/>
      <c r="B97" s="199"/>
      <c r="C97" s="199"/>
    </row>
    <row r="98" ht="14.25" spans="1:3">
      <c r="A98" s="199"/>
      <c r="B98" s="199"/>
      <c r="C98" s="199"/>
    </row>
    <row r="99" ht="14.25" spans="1:3">
      <c r="A99" s="199"/>
      <c r="B99" s="199"/>
      <c r="C99" s="199"/>
    </row>
    <row r="100" ht="14.25" spans="1:3">
      <c r="A100" s="199"/>
      <c r="B100" s="199"/>
      <c r="C100" s="199"/>
    </row>
    <row r="101" ht="14.25" spans="1:3">
      <c r="A101" s="199"/>
      <c r="B101" s="199"/>
      <c r="C101" s="199"/>
    </row>
    <row r="102" ht="14.25" spans="1:3">
      <c r="A102" s="199"/>
      <c r="B102" s="199"/>
      <c r="C102" s="199"/>
    </row>
    <row r="103" ht="14.25" spans="1:3">
      <c r="A103" s="199"/>
      <c r="B103" s="199"/>
      <c r="C103" s="199"/>
    </row>
    <row r="104" ht="14.25" spans="1:3">
      <c r="A104" s="199"/>
      <c r="B104" s="199"/>
      <c r="C104" s="199"/>
    </row>
    <row r="105" ht="14.25" spans="1:3">
      <c r="A105" s="199"/>
      <c r="B105" s="199"/>
      <c r="C105" s="199"/>
    </row>
    <row r="106" ht="14.25" spans="1:3">
      <c r="A106" s="199"/>
      <c r="B106" s="199"/>
      <c r="C106" s="199"/>
    </row>
    <row r="107" ht="14.25" spans="1:3">
      <c r="A107" s="199"/>
      <c r="B107" s="199"/>
      <c r="C107" s="199"/>
    </row>
    <row r="108" ht="14.25" spans="1:3">
      <c r="A108" s="199"/>
      <c r="B108" s="199"/>
      <c r="C108" s="199"/>
    </row>
    <row r="109" ht="14.25" spans="1:3">
      <c r="A109" s="199"/>
      <c r="B109" s="199"/>
      <c r="C109" s="199"/>
    </row>
    <row r="110" ht="14.25" spans="1:3">
      <c r="A110" s="199"/>
      <c r="B110" s="199"/>
      <c r="C110" s="199"/>
    </row>
    <row r="111" ht="14.25" spans="1:3">
      <c r="A111" s="199"/>
      <c r="B111" s="199"/>
      <c r="C111" s="199"/>
    </row>
    <row r="112" ht="14.25" spans="1:3">
      <c r="A112" s="199"/>
      <c r="B112" s="199"/>
      <c r="C112" s="199"/>
    </row>
    <row r="113" ht="14.25" spans="1:3">
      <c r="A113" s="199"/>
      <c r="B113" s="199"/>
      <c r="C113" s="199"/>
    </row>
    <row r="114" ht="14.25" spans="1:3">
      <c r="A114" s="199"/>
      <c r="B114" s="199"/>
      <c r="C114" s="199"/>
    </row>
    <row r="115" ht="14.25" spans="1:3">
      <c r="A115" s="199"/>
      <c r="B115" s="199"/>
      <c r="C115" s="199"/>
    </row>
    <row r="116" ht="14.25" spans="1:3">
      <c r="A116" s="199"/>
      <c r="B116" s="199"/>
      <c r="C116" s="199"/>
    </row>
    <row r="117" ht="14.25" spans="1:3">
      <c r="A117" s="199"/>
      <c r="B117" s="199"/>
      <c r="C117" s="199"/>
    </row>
    <row r="118" ht="14.25" spans="1:3">
      <c r="A118" s="199"/>
      <c r="B118" s="199"/>
      <c r="C118" s="199"/>
    </row>
    <row r="119" ht="14.25" spans="1:3">
      <c r="A119" s="199"/>
      <c r="B119" s="199"/>
      <c r="C119" s="199"/>
    </row>
    <row r="120" ht="14.25" spans="1:3">
      <c r="A120" s="199"/>
      <c r="B120" s="199"/>
      <c r="C120" s="199"/>
    </row>
    <row r="121" ht="14.25" spans="1:3">
      <c r="A121" s="199"/>
      <c r="B121" s="199"/>
      <c r="C121" s="199"/>
    </row>
    <row r="122" ht="14.25" spans="1:3">
      <c r="A122" s="199"/>
      <c r="B122" s="199"/>
      <c r="C122" s="199"/>
    </row>
    <row r="123" ht="14.25" spans="1:3">
      <c r="A123" s="199"/>
      <c r="B123" s="199"/>
      <c r="C123" s="199"/>
    </row>
    <row r="124" ht="14.25" spans="1:3">
      <c r="A124" s="199"/>
      <c r="B124" s="199"/>
      <c r="C124" s="199"/>
    </row>
    <row r="125" ht="14.25" spans="1:3">
      <c r="A125" s="199"/>
      <c r="B125" s="199"/>
      <c r="C125" s="199"/>
    </row>
    <row r="126" ht="14.25" spans="1:3">
      <c r="A126" s="199"/>
      <c r="B126" s="199"/>
      <c r="C126" s="199"/>
    </row>
    <row r="127" ht="14.25" spans="1:3">
      <c r="A127" s="199"/>
      <c r="B127" s="199"/>
      <c r="C127" s="199"/>
    </row>
    <row r="128" ht="14.25" spans="1:3">
      <c r="A128" s="199"/>
      <c r="B128" s="199"/>
      <c r="C128" s="199"/>
    </row>
    <row r="129" ht="14.25" spans="1:3">
      <c r="A129" s="199"/>
      <c r="B129" s="199"/>
      <c r="C129" s="199"/>
    </row>
    <row r="130" ht="14.25" spans="1:3">
      <c r="A130" s="199"/>
      <c r="B130" s="199"/>
      <c r="C130" s="199"/>
    </row>
    <row r="131" ht="14.25" spans="1:3">
      <c r="A131" s="199"/>
      <c r="B131" s="199"/>
      <c r="C131" s="199"/>
    </row>
    <row r="132" ht="14.25" spans="1:3">
      <c r="A132" s="199"/>
      <c r="B132" s="199"/>
      <c r="C132" s="199"/>
    </row>
    <row r="133" ht="14.25" spans="1:3">
      <c r="A133" s="199"/>
      <c r="B133" s="199"/>
      <c r="C133" s="199"/>
    </row>
    <row r="134" ht="14.25" spans="1:3">
      <c r="A134" s="199"/>
      <c r="B134" s="199"/>
      <c r="C134" s="199"/>
    </row>
    <row r="135" ht="14.25" spans="1:3">
      <c r="A135" s="199"/>
      <c r="B135" s="199"/>
      <c r="C135" s="199"/>
    </row>
    <row r="136" ht="14.25" spans="1:3">
      <c r="A136" s="199"/>
      <c r="B136" s="199"/>
      <c r="C136" s="199"/>
    </row>
    <row r="137" ht="14.25" spans="1:3">
      <c r="A137" s="199"/>
      <c r="B137" s="199"/>
      <c r="C137" s="199"/>
    </row>
    <row r="138" ht="14.25" spans="1:3">
      <c r="A138" s="199"/>
      <c r="B138" s="199"/>
      <c r="C138" s="199"/>
    </row>
    <row r="139" ht="14.25" spans="1:3">
      <c r="A139" s="199"/>
      <c r="B139" s="199"/>
      <c r="C139" s="199"/>
    </row>
    <row r="140" ht="14.25" spans="1:3">
      <c r="A140" s="199"/>
      <c r="B140" s="199"/>
      <c r="C140" s="199"/>
    </row>
    <row r="141" ht="14.25" spans="1:3">
      <c r="A141" s="199"/>
      <c r="B141" s="199"/>
      <c r="C141" s="199"/>
    </row>
    <row r="142" ht="14.25" spans="1:3">
      <c r="A142" s="199"/>
      <c r="B142" s="199"/>
      <c r="C142" s="199"/>
    </row>
    <row r="143" ht="14.25" spans="1:3">
      <c r="A143" s="199"/>
      <c r="B143" s="199"/>
      <c r="C143" s="199"/>
    </row>
    <row r="144" ht="14.25" spans="1:3">
      <c r="A144" s="199"/>
      <c r="B144" s="199"/>
      <c r="C144" s="199"/>
    </row>
    <row r="145" ht="14.25" spans="1:3">
      <c r="A145" s="199"/>
      <c r="B145" s="199"/>
      <c r="C145" s="199"/>
    </row>
    <row r="146" ht="14.25" spans="1:3">
      <c r="A146" s="199"/>
      <c r="B146" s="199"/>
      <c r="C146" s="199"/>
    </row>
  </sheetData>
  <mergeCells count="1">
    <mergeCell ref="K22:N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2" sqref="D$1:E$1048576"/>
    </sheetView>
  </sheetViews>
  <sheetFormatPr defaultColWidth="9" defaultRowHeight="14.25" outlineLevelRow="6" outlineLevelCol="5"/>
  <cols>
    <col min="1" max="1" width="5.625" customWidth="1"/>
    <col min="2" max="6" width="13" customWidth="1"/>
  </cols>
  <sheetData>
    <row r="1" ht="29" customHeight="1" spans="1:6">
      <c r="A1" s="828" t="s">
        <v>482</v>
      </c>
      <c r="B1" s="828"/>
      <c r="C1" s="828"/>
      <c r="D1" s="828"/>
      <c r="E1" s="828"/>
      <c r="F1" s="828"/>
    </row>
    <row r="2" ht="22" customHeight="1" spans="1:6">
      <c r="A2" s="829"/>
      <c r="B2" s="828" t="s">
        <v>483</v>
      </c>
      <c r="C2" s="828" t="s">
        <v>484</v>
      </c>
      <c r="D2" s="828" t="s">
        <v>485</v>
      </c>
      <c r="E2" s="828" t="s">
        <v>486</v>
      </c>
      <c r="F2" s="828" t="s">
        <v>487</v>
      </c>
    </row>
    <row r="3" ht="22" customHeight="1" spans="1:6">
      <c r="A3" s="829">
        <v>1</v>
      </c>
      <c r="B3" s="829" t="s">
        <v>488</v>
      </c>
      <c r="C3" s="829">
        <v>2</v>
      </c>
      <c r="D3" s="830">
        <v>7000000</v>
      </c>
      <c r="E3" s="830">
        <v>1000000</v>
      </c>
      <c r="F3" s="830">
        <v>10000</v>
      </c>
    </row>
    <row r="4" ht="22" customHeight="1" spans="1:6">
      <c r="A4" s="829">
        <v>2</v>
      </c>
      <c r="B4" s="829" t="s">
        <v>489</v>
      </c>
      <c r="C4" s="829">
        <v>6</v>
      </c>
      <c r="D4" s="831"/>
      <c r="E4" s="831"/>
      <c r="F4" s="831"/>
    </row>
    <row r="5" ht="22" customHeight="1" spans="1:6">
      <c r="A5" s="829">
        <v>3</v>
      </c>
      <c r="B5" s="829" t="s">
        <v>490</v>
      </c>
      <c r="C5" s="829">
        <v>115</v>
      </c>
      <c r="D5" s="832"/>
      <c r="E5" s="832"/>
      <c r="F5" s="832"/>
    </row>
    <row r="6" ht="22" customHeight="1" spans="1:6">
      <c r="A6" s="829"/>
      <c r="B6" s="829" t="s">
        <v>491</v>
      </c>
      <c r="C6" s="829"/>
      <c r="D6" s="829"/>
      <c r="E6" s="829"/>
      <c r="F6" s="829"/>
    </row>
    <row r="7" ht="43" customHeight="1" spans="1:6">
      <c r="A7" s="833"/>
      <c r="B7" s="833"/>
      <c r="C7" s="833"/>
      <c r="D7" s="833"/>
      <c r="E7" s="833"/>
      <c r="F7" s="833"/>
    </row>
  </sheetData>
  <mergeCells count="5">
    <mergeCell ref="A1:F1"/>
    <mergeCell ref="A7:F7"/>
    <mergeCell ref="D3:D5"/>
    <mergeCell ref="E3:E5"/>
    <mergeCell ref="F3:F5"/>
  </mergeCells>
  <pageMargins left="0.75" right="0.75" top="1" bottom="1" header="0.5" footer="0.5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1"/>
  <sheetViews>
    <sheetView workbookViewId="0">
      <pane ySplit="5" topLeftCell="A6" activePane="bottomLeft" state="frozen"/>
      <selection/>
      <selection pane="bottomLeft" activeCell="T2" sqref="T$1:Z$1048576"/>
    </sheetView>
  </sheetViews>
  <sheetFormatPr defaultColWidth="9" defaultRowHeight="21" customHeight="1"/>
  <cols>
    <col min="1" max="1" width="6.125" style="199" customWidth="1"/>
    <col min="2" max="2" width="12.375" style="199" customWidth="1"/>
    <col min="3" max="3" width="8.5" style="199" customWidth="1"/>
    <col min="4" max="4" width="11.5" style="199" customWidth="1"/>
    <col min="5" max="5" width="8.875" style="199" customWidth="1"/>
    <col min="6" max="6" width="5.125" style="199" customWidth="1"/>
    <col min="7" max="7" width="8.625" style="199" customWidth="1"/>
    <col min="8" max="8" width="5.125" style="199" customWidth="1"/>
    <col min="9" max="9" width="5.875" style="199" customWidth="1"/>
    <col min="10" max="10" width="4.875" style="273" customWidth="1"/>
    <col min="11" max="12" width="4.625" style="273" customWidth="1"/>
    <col min="13" max="18" width="4.625" style="273" hidden="1" customWidth="1"/>
    <col min="19" max="19" width="8.375" style="805" customWidth="1"/>
    <col min="20" max="20" width="8.125" style="162" customWidth="1"/>
    <col min="21" max="21" width="6.375" style="199" customWidth="1"/>
    <col min="22" max="24" width="9" style="199" hidden="1" customWidth="1"/>
    <col min="25" max="16384" width="9" style="199"/>
  </cols>
  <sheetData>
    <row r="1" customHeight="1" spans="2:20">
      <c r="B1" s="136" t="s">
        <v>492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5" t="s">
        <v>493</v>
      </c>
    </row>
    <row r="2" customHeight="1" spans="20:20">
      <c r="T2" s="135"/>
    </row>
    <row r="3" s="139" customFormat="1" customHeight="1" spans="1:20">
      <c r="A3" s="598" t="s">
        <v>494</v>
      </c>
      <c r="C3" s="275"/>
      <c r="D3" s="275"/>
      <c r="E3" s="275"/>
      <c r="F3" s="275"/>
      <c r="G3" s="275"/>
      <c r="H3" s="275"/>
      <c r="I3" s="354"/>
      <c r="J3" s="743"/>
      <c r="L3" s="743"/>
      <c r="M3" s="743"/>
      <c r="N3" s="743"/>
      <c r="O3" s="743"/>
      <c r="P3" s="743"/>
      <c r="Q3" s="743"/>
      <c r="R3" s="743"/>
      <c r="T3" s="142" t="s">
        <v>2</v>
      </c>
    </row>
    <row r="4" s="471" customFormat="1" customHeight="1" spans="1:24">
      <c r="A4" s="750" t="s">
        <v>53</v>
      </c>
      <c r="B4" s="806" t="s">
        <v>495</v>
      </c>
      <c r="C4" s="806" t="s">
        <v>496</v>
      </c>
      <c r="D4" s="56" t="s">
        <v>452</v>
      </c>
      <c r="E4" s="750" t="s">
        <v>451</v>
      </c>
      <c r="F4" s="750" t="s">
        <v>497</v>
      </c>
      <c r="G4" s="807" t="s">
        <v>462</v>
      </c>
      <c r="H4" s="808" t="s">
        <v>463</v>
      </c>
      <c r="I4" s="750" t="s">
        <v>453</v>
      </c>
      <c r="J4" s="819" t="s">
        <v>498</v>
      </c>
      <c r="K4" s="819" t="s">
        <v>499</v>
      </c>
      <c r="L4" s="819" t="s">
        <v>500</v>
      </c>
      <c r="M4" s="819" t="s">
        <v>501</v>
      </c>
      <c r="N4" s="820" t="s">
        <v>502</v>
      </c>
      <c r="O4" s="820" t="s">
        <v>503</v>
      </c>
      <c r="P4" s="18" t="s">
        <v>458</v>
      </c>
      <c r="Q4" s="18" t="s">
        <v>504</v>
      </c>
      <c r="R4" s="18" t="s">
        <v>460</v>
      </c>
      <c r="S4" s="750" t="s">
        <v>505</v>
      </c>
      <c r="T4" s="758" t="s">
        <v>60</v>
      </c>
      <c r="U4" s="213" t="s">
        <v>315</v>
      </c>
      <c r="V4" s="73" t="s">
        <v>469</v>
      </c>
      <c r="W4" s="426"/>
      <c r="X4" s="75"/>
    </row>
    <row r="5" s="471" customFormat="1" ht="32.1" customHeight="1" spans="1:24">
      <c r="A5" s="755"/>
      <c r="B5" s="809"/>
      <c r="C5" s="809"/>
      <c r="D5" s="810"/>
      <c r="E5" s="755"/>
      <c r="F5" s="755"/>
      <c r="G5" s="811"/>
      <c r="H5" s="808"/>
      <c r="I5" s="769"/>
      <c r="J5" s="819"/>
      <c r="K5" s="819"/>
      <c r="L5" s="819"/>
      <c r="M5" s="819"/>
      <c r="N5" s="820"/>
      <c r="O5" s="820"/>
      <c r="P5" s="18"/>
      <c r="Q5" s="18"/>
      <c r="R5" s="18"/>
      <c r="S5" s="755" t="s">
        <v>506</v>
      </c>
      <c r="T5" s="758"/>
      <c r="U5" s="213"/>
      <c r="V5" s="17" t="s">
        <v>124</v>
      </c>
      <c r="W5" s="17" t="s">
        <v>125</v>
      </c>
      <c r="X5" s="17" t="s">
        <v>126</v>
      </c>
    </row>
    <row r="6" s="512" customFormat="1" ht="38.1" customHeight="1" spans="1:21">
      <c r="A6" s="812">
        <f>ROW()-5</f>
        <v>1</v>
      </c>
      <c r="B6" s="648" t="s">
        <v>507</v>
      </c>
      <c r="C6" s="813" t="s">
        <v>508</v>
      </c>
      <c r="D6" s="814" t="s">
        <v>509</v>
      </c>
      <c r="E6" s="814" t="s">
        <v>510</v>
      </c>
      <c r="F6" s="814" t="s">
        <v>511</v>
      </c>
      <c r="G6" s="815" t="s">
        <v>512</v>
      </c>
      <c r="H6" s="816">
        <v>36</v>
      </c>
      <c r="I6" s="814" t="s">
        <v>513</v>
      </c>
      <c r="J6" s="821">
        <v>1</v>
      </c>
      <c r="K6" s="821">
        <v>3.1</v>
      </c>
      <c r="L6" s="821">
        <v>3.1</v>
      </c>
      <c r="M6" s="821"/>
      <c r="N6" s="821"/>
      <c r="O6" s="821"/>
      <c r="P6" s="821"/>
      <c r="Q6" s="821"/>
      <c r="R6" s="821"/>
      <c r="S6" s="822">
        <v>1088.88888888889</v>
      </c>
      <c r="T6" s="823" t="s">
        <v>514</v>
      </c>
      <c r="U6" s="648" t="s">
        <v>515</v>
      </c>
    </row>
    <row r="7" s="512" customFormat="1" ht="45.95" customHeight="1" spans="1:21">
      <c r="A7" s="812">
        <f t="shared" ref="A7:A15" si="0">ROW()-5</f>
        <v>2</v>
      </c>
      <c r="B7" s="604" t="s">
        <v>516</v>
      </c>
      <c r="C7" s="813" t="s">
        <v>517</v>
      </c>
      <c r="D7" s="814" t="s">
        <v>518</v>
      </c>
      <c r="E7" s="814" t="s">
        <v>519</v>
      </c>
      <c r="F7" s="814" t="s">
        <v>511</v>
      </c>
      <c r="G7" s="817" t="s">
        <v>520</v>
      </c>
      <c r="H7" s="813">
        <v>796.71</v>
      </c>
      <c r="I7" s="814" t="s">
        <v>513</v>
      </c>
      <c r="J7" s="611">
        <v>1</v>
      </c>
      <c r="K7" s="821">
        <v>16</v>
      </c>
      <c r="L7" s="821">
        <v>16</v>
      </c>
      <c r="M7" s="821"/>
      <c r="N7" s="821"/>
      <c r="O7" s="821"/>
      <c r="P7" s="821"/>
      <c r="Q7" s="821"/>
      <c r="R7" s="821"/>
      <c r="S7" s="822">
        <v>1461.07031416701</v>
      </c>
      <c r="T7" s="823" t="s">
        <v>514</v>
      </c>
      <c r="U7" s="648" t="s">
        <v>515</v>
      </c>
    </row>
    <row r="8" s="512" customFormat="1" customHeight="1" spans="1:21">
      <c r="A8" s="19">
        <f t="shared" si="0"/>
        <v>3</v>
      </c>
      <c r="B8" s="224"/>
      <c r="C8" s="479"/>
      <c r="D8" s="479"/>
      <c r="E8" s="479"/>
      <c r="F8" s="479"/>
      <c r="G8" s="479"/>
      <c r="H8" s="479">
        <f>SUM(H6:H7)</f>
        <v>832.71</v>
      </c>
      <c r="I8" s="479"/>
      <c r="J8" s="481"/>
      <c r="K8" s="481"/>
      <c r="L8" s="481"/>
      <c r="M8" s="481"/>
      <c r="N8" s="481"/>
      <c r="O8" s="481"/>
      <c r="P8" s="481"/>
      <c r="Q8" s="481"/>
      <c r="R8" s="481"/>
      <c r="S8" s="760"/>
      <c r="T8" s="184"/>
      <c r="U8" s="224"/>
    </row>
    <row r="9" s="512" customFormat="1" customHeight="1" spans="1:21">
      <c r="A9" s="19">
        <f t="shared" si="0"/>
        <v>4</v>
      </c>
      <c r="B9" s="224"/>
      <c r="C9" s="479"/>
      <c r="D9" s="479"/>
      <c r="E9" s="479"/>
      <c r="F9" s="479"/>
      <c r="G9" s="479"/>
      <c r="H9" s="479"/>
      <c r="I9" s="479"/>
      <c r="J9" s="481"/>
      <c r="K9" s="481"/>
      <c r="L9" s="481"/>
      <c r="M9" s="481"/>
      <c r="N9" s="481"/>
      <c r="O9" s="481"/>
      <c r="P9" s="481"/>
      <c r="Q9" s="481"/>
      <c r="R9" s="481"/>
      <c r="S9" s="760"/>
      <c r="T9" s="184"/>
      <c r="U9" s="224"/>
    </row>
    <row r="10" s="512" customFormat="1" customHeight="1" spans="1:21">
      <c r="A10" s="19">
        <f t="shared" si="0"/>
        <v>5</v>
      </c>
      <c r="B10" s="224"/>
      <c r="C10" s="479"/>
      <c r="D10" s="479"/>
      <c r="E10" s="479"/>
      <c r="F10" s="479"/>
      <c r="G10" s="479"/>
      <c r="H10" s="479"/>
      <c r="I10" s="479"/>
      <c r="J10" s="481"/>
      <c r="K10" s="481"/>
      <c r="L10" s="481"/>
      <c r="M10" s="481"/>
      <c r="N10" s="481"/>
      <c r="O10" s="481"/>
      <c r="P10" s="481"/>
      <c r="Q10" s="481"/>
      <c r="R10" s="481"/>
      <c r="S10" s="760"/>
      <c r="T10" s="184"/>
      <c r="U10" s="224"/>
    </row>
    <row r="11" s="512" customFormat="1" customHeight="1" spans="1:21">
      <c r="A11" s="19">
        <f t="shared" si="0"/>
        <v>6</v>
      </c>
      <c r="B11" s="224"/>
      <c r="C11" s="479"/>
      <c r="D11" s="479"/>
      <c r="E11" s="479"/>
      <c r="F11" s="479"/>
      <c r="G11" s="479"/>
      <c r="H11" s="479"/>
      <c r="I11" s="479"/>
      <c r="J11" s="481"/>
      <c r="K11" s="481"/>
      <c r="L11" s="481"/>
      <c r="M11" s="481"/>
      <c r="N11" s="481"/>
      <c r="O11" s="481"/>
      <c r="P11" s="481"/>
      <c r="Q11" s="481"/>
      <c r="R11" s="481"/>
      <c r="S11" s="760"/>
      <c r="T11" s="184"/>
      <c r="U11" s="224"/>
    </row>
    <row r="12" s="512" customFormat="1" customHeight="1" spans="1:21">
      <c r="A12" s="19">
        <f t="shared" si="0"/>
        <v>7</v>
      </c>
      <c r="B12" s="224"/>
      <c r="C12" s="479"/>
      <c r="D12" s="479"/>
      <c r="E12" s="479"/>
      <c r="F12" s="479"/>
      <c r="G12" s="479"/>
      <c r="H12" s="479"/>
      <c r="I12" s="479"/>
      <c r="J12" s="481"/>
      <c r="K12" s="481"/>
      <c r="L12" s="481"/>
      <c r="M12" s="481"/>
      <c r="N12" s="481"/>
      <c r="O12" s="481"/>
      <c r="P12" s="481"/>
      <c r="Q12" s="481"/>
      <c r="R12" s="481"/>
      <c r="S12" s="760"/>
      <c r="T12" s="184"/>
      <c r="U12" s="224"/>
    </row>
    <row r="13" s="512" customFormat="1" customHeight="1" spans="1:21">
      <c r="A13" s="19">
        <f t="shared" si="0"/>
        <v>8</v>
      </c>
      <c r="B13" s="224"/>
      <c r="C13" s="479"/>
      <c r="D13" s="479"/>
      <c r="E13" s="479"/>
      <c r="F13" s="479"/>
      <c r="G13" s="479"/>
      <c r="H13" s="479"/>
      <c r="I13" s="479"/>
      <c r="J13" s="481"/>
      <c r="K13" s="481"/>
      <c r="L13" s="481"/>
      <c r="M13" s="481"/>
      <c r="N13" s="481"/>
      <c r="O13" s="481"/>
      <c r="P13" s="481"/>
      <c r="Q13" s="481"/>
      <c r="R13" s="481"/>
      <c r="S13" s="760"/>
      <c r="T13" s="184"/>
      <c r="U13" s="224"/>
    </row>
    <row r="14" s="512" customFormat="1" customHeight="1" spans="1:21">
      <c r="A14" s="19">
        <f t="shared" si="0"/>
        <v>9</v>
      </c>
      <c r="B14" s="224"/>
      <c r="C14" s="479"/>
      <c r="D14" s="479"/>
      <c r="E14" s="479"/>
      <c r="F14" s="479"/>
      <c r="G14" s="479"/>
      <c r="H14" s="479"/>
      <c r="I14" s="479"/>
      <c r="J14" s="481"/>
      <c r="K14" s="481"/>
      <c r="L14" s="481"/>
      <c r="M14" s="481"/>
      <c r="N14" s="481"/>
      <c r="O14" s="481"/>
      <c r="P14" s="481"/>
      <c r="Q14" s="481"/>
      <c r="R14" s="481"/>
      <c r="S14" s="760"/>
      <c r="T14" s="184"/>
      <c r="U14" s="224"/>
    </row>
    <row r="15" s="512" customFormat="1" customHeight="1" spans="1:21">
      <c r="A15" s="19">
        <f t="shared" si="0"/>
        <v>10</v>
      </c>
      <c r="B15" s="224"/>
      <c r="C15" s="479"/>
      <c r="D15" s="479"/>
      <c r="E15" s="479"/>
      <c r="F15" s="479"/>
      <c r="G15" s="479"/>
      <c r="H15" s="479"/>
      <c r="I15" s="479"/>
      <c r="J15" s="481"/>
      <c r="K15" s="481"/>
      <c r="L15" s="481"/>
      <c r="M15" s="481"/>
      <c r="N15" s="481"/>
      <c r="O15" s="481"/>
      <c r="P15" s="481"/>
      <c r="Q15" s="481"/>
      <c r="R15" s="481"/>
      <c r="S15" s="760"/>
      <c r="T15" s="184"/>
      <c r="U15" s="224"/>
    </row>
    <row r="16" s="512" customFormat="1" customHeight="1" spans="1:21">
      <c r="A16" s="481"/>
      <c r="B16" s="224"/>
      <c r="C16" s="479"/>
      <c r="D16" s="479"/>
      <c r="E16" s="479"/>
      <c r="F16" s="479"/>
      <c r="G16" s="479"/>
      <c r="H16" s="479"/>
      <c r="I16" s="479"/>
      <c r="J16" s="481"/>
      <c r="K16" s="481"/>
      <c r="L16" s="481"/>
      <c r="M16" s="481"/>
      <c r="N16" s="481"/>
      <c r="O16" s="481"/>
      <c r="P16" s="481"/>
      <c r="Q16" s="481"/>
      <c r="R16" s="481"/>
      <c r="S16" s="760"/>
      <c r="T16" s="184"/>
      <c r="U16" s="224"/>
    </row>
    <row r="17" s="512" customFormat="1" customHeight="1" spans="1:21">
      <c r="A17" s="481"/>
      <c r="B17" s="224"/>
      <c r="C17" s="479"/>
      <c r="D17" s="479"/>
      <c r="E17" s="479"/>
      <c r="F17" s="479"/>
      <c r="G17" s="479"/>
      <c r="H17" s="479"/>
      <c r="I17" s="479"/>
      <c r="J17" s="481"/>
      <c r="K17" s="481"/>
      <c r="L17" s="481"/>
      <c r="M17" s="481"/>
      <c r="N17" s="481"/>
      <c r="O17" s="481"/>
      <c r="P17" s="481"/>
      <c r="Q17" s="481"/>
      <c r="R17" s="481"/>
      <c r="S17" s="760"/>
      <c r="T17" s="184"/>
      <c r="U17" s="224"/>
    </row>
    <row r="18" s="512" customFormat="1" customHeight="1" spans="1:21">
      <c r="A18" s="481"/>
      <c r="B18" s="224"/>
      <c r="C18" s="479"/>
      <c r="D18" s="479"/>
      <c r="E18" s="479"/>
      <c r="F18" s="479"/>
      <c r="G18" s="479"/>
      <c r="H18" s="479"/>
      <c r="I18" s="479"/>
      <c r="J18" s="481"/>
      <c r="K18" s="481"/>
      <c r="L18" s="481"/>
      <c r="M18" s="481"/>
      <c r="N18" s="481"/>
      <c r="O18" s="481"/>
      <c r="P18" s="481"/>
      <c r="Q18" s="481"/>
      <c r="R18" s="481"/>
      <c r="S18" s="760"/>
      <c r="T18" s="184"/>
      <c r="U18" s="224"/>
    </row>
    <row r="19" customHeight="1" spans="1:22">
      <c r="A19" s="126"/>
      <c r="B19" s="378"/>
      <c r="C19" s="223"/>
      <c r="D19" s="223"/>
      <c r="E19" s="223" t="s">
        <v>521</v>
      </c>
      <c r="F19" s="223"/>
      <c r="G19" s="223"/>
      <c r="H19" s="223"/>
      <c r="I19" s="223"/>
      <c r="J19" s="126"/>
      <c r="K19" s="126"/>
      <c r="L19" s="126"/>
      <c r="M19" s="126"/>
      <c r="N19" s="126"/>
      <c r="O19" s="126"/>
      <c r="P19" s="126"/>
      <c r="Q19" s="126"/>
      <c r="R19" s="126"/>
      <c r="S19" s="360"/>
      <c r="T19" s="824"/>
      <c r="U19" s="224"/>
      <c r="V19" s="825" t="e">
        <f>#REF!/10000</f>
        <v>#REF!</v>
      </c>
    </row>
    <row r="20" customHeight="1" spans="1:21">
      <c r="A20" s="126"/>
      <c r="B20" s="378"/>
      <c r="C20" s="223"/>
      <c r="D20" s="223"/>
      <c r="E20" s="223" t="s">
        <v>106</v>
      </c>
      <c r="F20" s="223"/>
      <c r="G20" s="223"/>
      <c r="H20" s="223"/>
      <c r="I20" s="223"/>
      <c r="J20" s="126"/>
      <c r="K20" s="126"/>
      <c r="L20" s="126"/>
      <c r="M20" s="126"/>
      <c r="N20" s="126"/>
      <c r="O20" s="126"/>
      <c r="P20" s="126"/>
      <c r="Q20" s="126"/>
      <c r="R20" s="126"/>
      <c r="S20" s="360"/>
      <c r="T20" s="824"/>
      <c r="U20" s="224"/>
    </row>
    <row r="21" s="388" customFormat="1" customHeight="1" spans="1:21">
      <c r="A21" s="818"/>
      <c r="B21" s="494"/>
      <c r="C21" s="223"/>
      <c r="D21" s="223"/>
      <c r="E21" s="223" t="s">
        <v>522</v>
      </c>
      <c r="F21" s="223"/>
      <c r="G21" s="223"/>
      <c r="H21" s="223"/>
      <c r="I21" s="223"/>
      <c r="J21" s="493"/>
      <c r="K21" s="493"/>
      <c r="L21" s="493"/>
      <c r="M21" s="493"/>
      <c r="N21" s="493"/>
      <c r="O21" s="493"/>
      <c r="P21" s="493"/>
      <c r="Q21" s="493"/>
      <c r="R21" s="493"/>
      <c r="S21" s="826"/>
      <c r="T21" s="827"/>
      <c r="U21" s="509"/>
    </row>
  </sheetData>
  <mergeCells count="22">
    <mergeCell ref="B1:S1"/>
    <mergeCell ref="V4:X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T4:T5"/>
    <mergeCell ref="U4:U5"/>
  </mergeCells>
  <pageMargins left="0.748031496062992" right="0.354330708661417" top="0.708661417322835" bottom="0.94488188976378" header="1.14173228346457" footer="0.433070866141732"/>
  <pageSetup paperSize="9" scale="80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workbookViewId="0">
      <pane xSplit="14" ySplit="5" topLeftCell="O6" activePane="bottomRight" state="frozen"/>
      <selection/>
      <selection pane="topRight"/>
      <selection pane="bottomLeft"/>
      <selection pane="bottomRight" activeCell="O1" sqref="O$1:T$1048576"/>
    </sheetView>
  </sheetViews>
  <sheetFormatPr defaultColWidth="9" defaultRowHeight="21" customHeight="1"/>
  <cols>
    <col min="1" max="1" width="3.875" style="2" customWidth="1"/>
    <col min="2" max="2" width="10.125" style="773" customWidth="1"/>
    <col min="3" max="3" width="12.25" style="773" customWidth="1"/>
    <col min="4" max="4" width="7.125" style="774" customWidth="1"/>
    <col min="5" max="5" width="8.5" style="2" customWidth="1"/>
    <col min="6" max="6" width="5.375" style="2" hidden="1" customWidth="1"/>
    <col min="7" max="9" width="5.625" style="2" customWidth="1"/>
    <col min="10" max="10" width="5.625" style="2" hidden="1" customWidth="1"/>
    <col min="11" max="11" width="5.625" style="2" customWidth="1"/>
    <col min="12" max="12" width="7.375" style="304" customWidth="1"/>
    <col min="13" max="13" width="4.625" style="2" customWidth="1"/>
    <col min="14" max="14" width="5.5" style="2" hidden="1" customWidth="1"/>
    <col min="15" max="15" width="8.375" style="2" hidden="1" customWidth="1"/>
    <col min="16" max="16" width="6.875" style="773" customWidth="1"/>
    <col min="17" max="17" width="6.25" style="2" customWidth="1"/>
    <col min="18" max="21" width="9" style="2" hidden="1" customWidth="1"/>
    <col min="22" max="16384" width="9" style="2"/>
  </cols>
  <sheetData>
    <row r="1" customHeight="1" spans="11:16">
      <c r="K1" s="324"/>
      <c r="P1" s="135" t="s">
        <v>523</v>
      </c>
    </row>
    <row r="2" customHeight="1" spans="16:16">
      <c r="P2" s="13"/>
    </row>
    <row r="3" s="3" customFormat="1" customHeight="1" spans="1:16">
      <c r="A3" s="598" t="s">
        <v>494</v>
      </c>
      <c r="B3" s="775"/>
      <c r="C3" s="775"/>
      <c r="D3" s="776"/>
      <c r="E3" s="134"/>
      <c r="F3" s="134"/>
      <c r="H3" s="134"/>
      <c r="I3" s="134"/>
      <c r="J3" s="134"/>
      <c r="K3" s="134"/>
      <c r="L3" s="788"/>
      <c r="M3" s="134"/>
      <c r="N3" s="14" t="e">
        <f>#REF!</f>
        <v>#REF!</v>
      </c>
      <c r="P3" s="15" t="s">
        <v>2</v>
      </c>
    </row>
    <row r="4" s="4" customFormat="1" customHeight="1" spans="1:20">
      <c r="A4" s="72" t="s">
        <v>3</v>
      </c>
      <c r="B4" s="72" t="s">
        <v>524</v>
      </c>
      <c r="C4" s="72" t="s">
        <v>525</v>
      </c>
      <c r="D4" s="72" t="s">
        <v>526</v>
      </c>
      <c r="E4" s="72" t="s">
        <v>527</v>
      </c>
      <c r="F4" s="17" t="s">
        <v>528</v>
      </c>
      <c r="G4" s="777" t="s">
        <v>529</v>
      </c>
      <c r="H4" s="777"/>
      <c r="I4" s="777"/>
      <c r="J4" s="777"/>
      <c r="K4" s="777"/>
      <c r="L4" s="72" t="s">
        <v>530</v>
      </c>
      <c r="M4" s="789" t="s">
        <v>200</v>
      </c>
      <c r="N4" s="425" t="s">
        <v>344</v>
      </c>
      <c r="O4" s="790" t="s">
        <v>204</v>
      </c>
      <c r="P4" s="791" t="s">
        <v>531</v>
      </c>
      <c r="Q4" s="17" t="s">
        <v>315</v>
      </c>
      <c r="R4" s="73" t="s">
        <v>469</v>
      </c>
      <c r="S4" s="426"/>
      <c r="T4" s="75"/>
    </row>
    <row r="5" s="31" customFormat="1" customHeight="1" spans="1:20">
      <c r="A5" s="76"/>
      <c r="B5" s="76"/>
      <c r="C5" s="76"/>
      <c r="D5" s="76"/>
      <c r="E5" s="76"/>
      <c r="F5" s="17"/>
      <c r="G5" s="778" t="s">
        <v>532</v>
      </c>
      <c r="H5" s="779" t="s">
        <v>533</v>
      </c>
      <c r="I5" s="778" t="s">
        <v>534</v>
      </c>
      <c r="J5" s="778" t="s">
        <v>535</v>
      </c>
      <c r="K5" s="778" t="s">
        <v>536</v>
      </c>
      <c r="L5" s="76"/>
      <c r="M5" s="792"/>
      <c r="N5" s="76" t="s">
        <v>537</v>
      </c>
      <c r="O5" s="793"/>
      <c r="P5" s="794"/>
      <c r="Q5" s="17"/>
      <c r="R5" s="17" t="s">
        <v>124</v>
      </c>
      <c r="S5" s="17" t="s">
        <v>125</v>
      </c>
      <c r="T5" s="17" t="s">
        <v>126</v>
      </c>
    </row>
    <row r="6" s="31" customFormat="1" customHeight="1" spans="1:21">
      <c r="A6" s="19">
        <v>1</v>
      </c>
      <c r="B6" s="780" t="s">
        <v>538</v>
      </c>
      <c r="C6" s="780" t="s">
        <v>539</v>
      </c>
      <c r="D6" s="619" t="s">
        <v>511</v>
      </c>
      <c r="E6" s="781" t="s">
        <v>540</v>
      </c>
      <c r="F6" s="782"/>
      <c r="G6" s="783"/>
      <c r="H6" s="783"/>
      <c r="I6" s="783">
        <v>10</v>
      </c>
      <c r="J6" s="783"/>
      <c r="K6" s="783"/>
      <c r="L6" s="795"/>
      <c r="M6" s="796">
        <v>1</v>
      </c>
      <c r="N6" s="797"/>
      <c r="O6" s="360"/>
      <c r="P6" s="781" t="s">
        <v>514</v>
      </c>
      <c r="Q6" s="801" t="s">
        <v>541</v>
      </c>
      <c r="U6" s="802" t="s">
        <v>542</v>
      </c>
    </row>
    <row r="7" s="31" customFormat="1" ht="24.6" customHeight="1" spans="1:21">
      <c r="A7" s="19">
        <v>2</v>
      </c>
      <c r="B7" s="780" t="s">
        <v>543</v>
      </c>
      <c r="C7" s="780" t="s">
        <v>539</v>
      </c>
      <c r="D7" s="619" t="s">
        <v>544</v>
      </c>
      <c r="E7" s="781" t="s">
        <v>545</v>
      </c>
      <c r="F7" s="782"/>
      <c r="G7" s="783">
        <v>11.5</v>
      </c>
      <c r="H7" s="783">
        <v>10</v>
      </c>
      <c r="I7" s="783">
        <v>60</v>
      </c>
      <c r="J7" s="783"/>
      <c r="K7" s="783"/>
      <c r="L7" s="795">
        <v>575</v>
      </c>
      <c r="M7" s="796">
        <v>1</v>
      </c>
      <c r="N7" s="797"/>
      <c r="O7" s="360"/>
      <c r="P7" s="781" t="s">
        <v>514</v>
      </c>
      <c r="Q7" s="801" t="s">
        <v>515</v>
      </c>
      <c r="U7" s="802" t="s">
        <v>546</v>
      </c>
    </row>
    <row r="8" s="31" customFormat="1" customHeight="1" spans="1:21">
      <c r="A8" s="19">
        <v>3</v>
      </c>
      <c r="B8" s="780" t="s">
        <v>547</v>
      </c>
      <c r="C8" s="780" t="s">
        <v>539</v>
      </c>
      <c r="D8" s="619" t="s">
        <v>548</v>
      </c>
      <c r="E8" s="781" t="s">
        <v>549</v>
      </c>
      <c r="F8" s="782"/>
      <c r="G8" s="783"/>
      <c r="H8" s="783">
        <v>10</v>
      </c>
      <c r="I8" s="783">
        <v>16</v>
      </c>
      <c r="J8" s="783"/>
      <c r="K8" s="783">
        <v>0.3</v>
      </c>
      <c r="L8" s="795">
        <v>146.1984</v>
      </c>
      <c r="M8" s="796">
        <v>6</v>
      </c>
      <c r="N8" s="797"/>
      <c r="O8" s="360"/>
      <c r="P8" s="781" t="s">
        <v>514</v>
      </c>
      <c r="Q8" s="801" t="s">
        <v>515</v>
      </c>
      <c r="U8" s="802" t="s">
        <v>550</v>
      </c>
    </row>
    <row r="9" s="31" customFormat="1" customHeight="1" spans="1:21">
      <c r="A9" s="19">
        <v>4</v>
      </c>
      <c r="B9" s="780" t="s">
        <v>551</v>
      </c>
      <c r="C9" s="780" t="s">
        <v>539</v>
      </c>
      <c r="D9" s="619" t="s">
        <v>548</v>
      </c>
      <c r="E9" s="781" t="s">
        <v>549</v>
      </c>
      <c r="F9" s="782"/>
      <c r="G9" s="783"/>
      <c r="H9" s="783">
        <v>10</v>
      </c>
      <c r="I9" s="783">
        <v>16</v>
      </c>
      <c r="J9" s="783"/>
      <c r="K9" s="783">
        <v>0.3</v>
      </c>
      <c r="L9" s="795">
        <v>146.1984</v>
      </c>
      <c r="M9" s="796">
        <v>2</v>
      </c>
      <c r="N9" s="797"/>
      <c r="O9" s="360"/>
      <c r="P9" s="781" t="s">
        <v>514</v>
      </c>
      <c r="Q9" s="801" t="s">
        <v>515</v>
      </c>
      <c r="U9" s="802" t="s">
        <v>552</v>
      </c>
    </row>
    <row r="10" s="31" customFormat="1" customHeight="1" spans="1:21">
      <c r="A10" s="19">
        <v>5</v>
      </c>
      <c r="B10" s="780" t="s">
        <v>553</v>
      </c>
      <c r="C10" s="780" t="s">
        <v>539</v>
      </c>
      <c r="D10" s="619" t="s">
        <v>554</v>
      </c>
      <c r="E10" s="781" t="s">
        <v>555</v>
      </c>
      <c r="F10" s="782"/>
      <c r="G10" s="783">
        <v>700</v>
      </c>
      <c r="H10" s="783">
        <v>50</v>
      </c>
      <c r="I10" s="783">
        <v>0.2</v>
      </c>
      <c r="J10" s="783"/>
      <c r="K10" s="783">
        <v>0.2</v>
      </c>
      <c r="L10" s="795">
        <v>35000</v>
      </c>
      <c r="M10" s="796">
        <v>1</v>
      </c>
      <c r="N10" s="797"/>
      <c r="O10" s="360"/>
      <c r="P10" s="781" t="s">
        <v>514</v>
      </c>
      <c r="Q10" s="803" t="s">
        <v>556</v>
      </c>
      <c r="U10" s="802" t="s">
        <v>557</v>
      </c>
    </row>
    <row r="11" s="31" customFormat="1" customHeight="1" spans="1:21">
      <c r="A11" s="19">
        <v>6</v>
      </c>
      <c r="B11" s="780" t="s">
        <v>558</v>
      </c>
      <c r="C11" s="780" t="s">
        <v>539</v>
      </c>
      <c r="D11" s="619" t="s">
        <v>554</v>
      </c>
      <c r="E11" s="781" t="s">
        <v>549</v>
      </c>
      <c r="F11" s="782"/>
      <c r="G11" s="783"/>
      <c r="H11" s="783">
        <v>10</v>
      </c>
      <c r="I11" s="783">
        <v>20</v>
      </c>
      <c r="J11" s="783"/>
      <c r="K11" s="783">
        <v>0.3</v>
      </c>
      <c r="L11" s="795">
        <v>182.748</v>
      </c>
      <c r="M11" s="796">
        <v>2</v>
      </c>
      <c r="N11" s="797"/>
      <c r="O11" s="360"/>
      <c r="P11" s="781" t="s">
        <v>514</v>
      </c>
      <c r="Q11" s="801" t="s">
        <v>515</v>
      </c>
      <c r="U11" s="802" t="s">
        <v>559</v>
      </c>
    </row>
    <row r="12" s="31" customFormat="1" customHeight="1" spans="1:17">
      <c r="A12" s="19">
        <f t="shared" ref="A12:A14" si="0">ROW()-5</f>
        <v>7</v>
      </c>
      <c r="B12" s="434"/>
      <c r="C12" s="434"/>
      <c r="D12" s="35"/>
      <c r="E12" s="784"/>
      <c r="F12" s="784"/>
      <c r="G12" s="785"/>
      <c r="H12" s="785"/>
      <c r="I12" s="785"/>
      <c r="J12" s="785"/>
      <c r="K12" s="785"/>
      <c r="L12" s="797">
        <f>SUM(L7:L11)</f>
        <v>36050.1448</v>
      </c>
      <c r="M12" s="797"/>
      <c r="N12" s="797"/>
      <c r="O12" s="360"/>
      <c r="P12" s="20"/>
      <c r="Q12" s="47"/>
    </row>
    <row r="13" s="31" customFormat="1" customHeight="1" spans="1:17">
      <c r="A13" s="19">
        <f t="shared" si="0"/>
        <v>8</v>
      </c>
      <c r="B13" s="434"/>
      <c r="C13" s="434"/>
      <c r="D13" s="35"/>
      <c r="E13" s="784"/>
      <c r="F13" s="784"/>
      <c r="G13" s="785"/>
      <c r="H13" s="785"/>
      <c r="I13" s="785"/>
      <c r="J13" s="785"/>
      <c r="K13" s="785"/>
      <c r="L13" s="797"/>
      <c r="M13" s="797"/>
      <c r="N13" s="797"/>
      <c r="O13" s="360"/>
      <c r="P13" s="20"/>
      <c r="Q13" s="47"/>
    </row>
    <row r="14" s="31" customFormat="1" customHeight="1" spans="1:17">
      <c r="A14" s="19">
        <f t="shared" si="0"/>
        <v>9</v>
      </c>
      <c r="B14" s="434"/>
      <c r="C14" s="434"/>
      <c r="D14" s="35"/>
      <c r="E14" s="784"/>
      <c r="F14" s="784"/>
      <c r="G14" s="785"/>
      <c r="H14" s="785"/>
      <c r="I14" s="785"/>
      <c r="J14" s="785"/>
      <c r="K14" s="785"/>
      <c r="L14" s="797"/>
      <c r="M14" s="797"/>
      <c r="N14" s="797"/>
      <c r="O14" s="360"/>
      <c r="P14" s="20"/>
      <c r="Q14" s="47"/>
    </row>
    <row r="15" s="31" customFormat="1" customHeight="1" spans="1:17">
      <c r="A15" s="203"/>
      <c r="B15" s="434"/>
      <c r="C15" s="434"/>
      <c r="D15" s="35"/>
      <c r="E15" s="784"/>
      <c r="F15" s="784"/>
      <c r="G15" s="785"/>
      <c r="H15" s="785"/>
      <c r="I15" s="785"/>
      <c r="J15" s="785"/>
      <c r="K15" s="785"/>
      <c r="L15" s="797"/>
      <c r="M15" s="797"/>
      <c r="N15" s="797"/>
      <c r="O15" s="360"/>
      <c r="P15" s="20"/>
      <c r="Q15" s="47"/>
    </row>
    <row r="16" s="31" customFormat="1" customHeight="1" spans="1:17">
      <c r="A16" s="203"/>
      <c r="B16" s="434"/>
      <c r="C16" s="434"/>
      <c r="D16" s="35"/>
      <c r="E16" s="784"/>
      <c r="F16" s="784"/>
      <c r="G16" s="785"/>
      <c r="H16" s="785"/>
      <c r="I16" s="785"/>
      <c r="J16" s="785"/>
      <c r="K16" s="785"/>
      <c r="L16" s="797"/>
      <c r="M16" s="797"/>
      <c r="N16" s="797"/>
      <c r="O16" s="360"/>
      <c r="P16" s="20"/>
      <c r="Q16" s="47"/>
    </row>
    <row r="17" s="31" customFormat="1" customHeight="1" spans="1:17">
      <c r="A17" s="203"/>
      <c r="B17" s="434"/>
      <c r="C17" s="434"/>
      <c r="D17" s="35"/>
      <c r="E17" s="784"/>
      <c r="F17" s="784"/>
      <c r="G17" s="785"/>
      <c r="H17" s="785"/>
      <c r="I17" s="785"/>
      <c r="J17" s="785"/>
      <c r="K17" s="785"/>
      <c r="L17" s="797"/>
      <c r="M17" s="797"/>
      <c r="N17" s="797"/>
      <c r="O17" s="360"/>
      <c r="P17" s="20"/>
      <c r="Q17" s="47"/>
    </row>
    <row r="18" s="31" customFormat="1" customHeight="1" spans="1:17">
      <c r="A18" s="203"/>
      <c r="B18" s="434"/>
      <c r="C18" s="434"/>
      <c r="D18" s="35"/>
      <c r="E18" s="784"/>
      <c r="F18" s="784"/>
      <c r="G18" s="785"/>
      <c r="H18" s="785"/>
      <c r="I18" s="785"/>
      <c r="J18" s="785"/>
      <c r="K18" s="785"/>
      <c r="L18" s="797"/>
      <c r="M18" s="797"/>
      <c r="N18" s="797"/>
      <c r="O18" s="360"/>
      <c r="P18" s="20"/>
      <c r="Q18" s="47"/>
    </row>
    <row r="19" s="31" customFormat="1" customHeight="1" spans="1:18">
      <c r="A19" s="259"/>
      <c r="B19" s="786" t="s">
        <v>560</v>
      </c>
      <c r="C19" s="787"/>
      <c r="D19" s="340"/>
      <c r="E19" s="130"/>
      <c r="F19" s="130"/>
      <c r="G19" s="128"/>
      <c r="H19" s="128"/>
      <c r="I19" s="128"/>
      <c r="J19" s="128"/>
      <c r="K19" s="128"/>
      <c r="L19" s="797"/>
      <c r="M19" s="798">
        <f>SUM(M6:M18)</f>
        <v>13</v>
      </c>
      <c r="N19" s="798"/>
      <c r="O19" s="442"/>
      <c r="P19" s="20"/>
      <c r="Q19" s="47"/>
      <c r="R19" s="804" t="e">
        <f>#REF!/10000</f>
        <v>#REF!</v>
      </c>
    </row>
    <row r="20" s="31" customFormat="1" customHeight="1" spans="1:17">
      <c r="A20" s="259"/>
      <c r="B20" s="223" t="s">
        <v>106</v>
      </c>
      <c r="C20" s="483"/>
      <c r="D20" s="340"/>
      <c r="E20" s="130"/>
      <c r="F20" s="130"/>
      <c r="G20" s="128"/>
      <c r="H20" s="128"/>
      <c r="I20" s="128"/>
      <c r="J20" s="128"/>
      <c r="K20" s="128"/>
      <c r="L20" s="797"/>
      <c r="M20" s="798"/>
      <c r="N20" s="798"/>
      <c r="O20" s="442"/>
      <c r="P20" s="20"/>
      <c r="Q20" s="47"/>
    </row>
    <row r="21" s="207" customFormat="1" customHeight="1" spans="1:17">
      <c r="A21" s="259"/>
      <c r="B21" s="786" t="s">
        <v>561</v>
      </c>
      <c r="C21" s="787"/>
      <c r="D21" s="340"/>
      <c r="E21" s="130"/>
      <c r="F21" s="130"/>
      <c r="G21" s="131"/>
      <c r="H21" s="131"/>
      <c r="I21" s="131"/>
      <c r="J21" s="131"/>
      <c r="K21" s="131"/>
      <c r="L21" s="799"/>
      <c r="M21" s="798"/>
      <c r="N21" s="798"/>
      <c r="O21" s="800"/>
      <c r="P21" s="27"/>
      <c r="Q21" s="444"/>
    </row>
  </sheetData>
  <autoFilter ref="A5:U14">
    <extLst/>
  </autoFilter>
  <mergeCells count="13">
    <mergeCell ref="G4:K4"/>
    <mergeCell ref="R4:T4"/>
    <mergeCell ref="A4:A5"/>
    <mergeCell ref="B4:B5"/>
    <mergeCell ref="C4:C5"/>
    <mergeCell ref="D4:D5"/>
    <mergeCell ref="E4:E5"/>
    <mergeCell ref="F4:F5"/>
    <mergeCell ref="L4:L5"/>
    <mergeCell ref="M4:M5"/>
    <mergeCell ref="O4:O5"/>
    <mergeCell ref="P4:P5"/>
    <mergeCell ref="Q4:Q5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workbookViewId="0">
      <selection activeCell="M6" sqref="M6"/>
    </sheetView>
  </sheetViews>
  <sheetFormatPr defaultColWidth="9" defaultRowHeight="21" customHeight="1"/>
  <cols>
    <col min="1" max="1" width="4.375" style="159" customWidth="1"/>
    <col min="2" max="2" width="8.625" style="159" customWidth="1"/>
    <col min="3" max="3" width="5.625" style="170" customWidth="1"/>
    <col min="4" max="7" width="4.625" style="159" customWidth="1"/>
    <col min="8" max="8" width="5.625" style="159" customWidth="1"/>
    <col min="9" max="10" width="5.875" style="159" customWidth="1"/>
    <col min="11" max="11" width="7.625" style="159" customWidth="1"/>
    <col min="12" max="16" width="8.375" style="159" customWidth="1"/>
    <col min="17" max="19" width="6.625" style="159" customWidth="1"/>
    <col min="20" max="16384" width="9" style="159"/>
  </cols>
  <sheetData>
    <row r="1" customHeight="1" spans="2:19">
      <c r="B1" s="136" t="s">
        <v>562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5" t="s">
        <v>563</v>
      </c>
    </row>
    <row r="2" customHeight="1" spans="19:19">
      <c r="S2" s="172"/>
    </row>
    <row r="3" s="139" customFormat="1" customHeight="1" spans="1:19">
      <c r="A3" s="139" t="e">
        <f>#REF!</f>
        <v>#REF!</v>
      </c>
      <c r="C3" s="743"/>
      <c r="D3" s="275"/>
      <c r="E3" s="275"/>
      <c r="F3" s="275"/>
      <c r="G3" s="275"/>
      <c r="H3" s="275"/>
      <c r="I3" s="275"/>
      <c r="J3" s="275"/>
      <c r="K3" s="355" t="e">
        <f>#REF!</f>
        <v>#REF!</v>
      </c>
      <c r="N3" s="275"/>
      <c r="P3" s="275"/>
      <c r="R3" s="275"/>
      <c r="S3" s="142" t="s">
        <v>2</v>
      </c>
    </row>
    <row r="4" s="160" customFormat="1" customHeight="1" spans="1:24">
      <c r="A4" s="174" t="s">
        <v>53</v>
      </c>
      <c r="B4" s="174" t="s">
        <v>564</v>
      </c>
      <c r="C4" s="174" t="s">
        <v>565</v>
      </c>
      <c r="D4" s="174" t="s">
        <v>566</v>
      </c>
      <c r="E4" s="174" t="s">
        <v>567</v>
      </c>
      <c r="F4" s="174" t="s">
        <v>568</v>
      </c>
      <c r="G4" s="174" t="s">
        <v>569</v>
      </c>
      <c r="H4" s="174" t="s">
        <v>570</v>
      </c>
      <c r="I4" s="174" t="s">
        <v>571</v>
      </c>
      <c r="J4" s="750" t="s">
        <v>464</v>
      </c>
      <c r="K4" s="174" t="s">
        <v>462</v>
      </c>
      <c r="L4" s="751" t="s">
        <v>8</v>
      </c>
      <c r="M4" s="752"/>
      <c r="N4" s="753" t="s">
        <v>58</v>
      </c>
      <c r="O4" s="754"/>
      <c r="P4" s="497"/>
      <c r="Q4" s="174" t="s">
        <v>323</v>
      </c>
      <c r="R4" s="174" t="s">
        <v>572</v>
      </c>
      <c r="S4" s="750" t="s">
        <v>60</v>
      </c>
      <c r="T4" s="213" t="s">
        <v>315</v>
      </c>
      <c r="U4" s="213" t="s">
        <v>213</v>
      </c>
      <c r="V4" s="73" t="s">
        <v>469</v>
      </c>
      <c r="W4" s="426"/>
      <c r="X4" s="75"/>
    </row>
    <row r="5" s="199" customFormat="1" customHeight="1" spans="1:24">
      <c r="A5" s="744"/>
      <c r="B5" s="744"/>
      <c r="C5" s="744"/>
      <c r="D5" s="744"/>
      <c r="E5" s="744"/>
      <c r="F5" s="744"/>
      <c r="G5" s="744"/>
      <c r="H5" s="744"/>
      <c r="I5" s="744"/>
      <c r="J5" s="755"/>
      <c r="K5" s="744"/>
      <c r="L5" s="756" t="s">
        <v>470</v>
      </c>
      <c r="M5" s="756" t="s">
        <v>471</v>
      </c>
      <c r="N5" s="757" t="s">
        <v>470</v>
      </c>
      <c r="O5" s="758" t="s">
        <v>472</v>
      </c>
      <c r="P5" s="757" t="s">
        <v>471</v>
      </c>
      <c r="Q5" s="744"/>
      <c r="R5" s="744"/>
      <c r="S5" s="769"/>
      <c r="T5" s="213"/>
      <c r="U5" s="213"/>
      <c r="V5" s="17" t="s">
        <v>124</v>
      </c>
      <c r="W5" s="17" t="s">
        <v>125</v>
      </c>
      <c r="X5" s="17" t="s">
        <v>126</v>
      </c>
    </row>
    <row r="6" s="199" customFormat="1" customHeight="1" spans="1:21">
      <c r="A6" s="19">
        <f>ROW()-5</f>
        <v>1</v>
      </c>
      <c r="B6" s="745"/>
      <c r="C6" s="746"/>
      <c r="D6" s="747"/>
      <c r="E6" s="747"/>
      <c r="F6" s="747"/>
      <c r="G6" s="747"/>
      <c r="H6" s="745"/>
      <c r="I6" s="745"/>
      <c r="J6" s="745"/>
      <c r="K6" s="759"/>
      <c r="L6" s="760"/>
      <c r="M6" s="760"/>
      <c r="N6" s="761"/>
      <c r="O6" s="762"/>
      <c r="P6" s="761"/>
      <c r="Q6" s="770">
        <f>IF(M6=0,0,ROUND((P6-M6)/M6*100,2))</f>
        <v>0</v>
      </c>
      <c r="R6" s="771"/>
      <c r="S6" s="224"/>
      <c r="T6" s="224"/>
      <c r="U6" s="224"/>
    </row>
    <row r="7" s="199" customFormat="1" customHeight="1" spans="1:21">
      <c r="A7" s="19">
        <f t="shared" ref="A7:A14" si="0">ROW()-5</f>
        <v>2</v>
      </c>
      <c r="B7" s="745"/>
      <c r="C7" s="746"/>
      <c r="D7" s="747"/>
      <c r="E7" s="747"/>
      <c r="F7" s="747"/>
      <c r="G7" s="747"/>
      <c r="H7" s="745"/>
      <c r="I7" s="745"/>
      <c r="J7" s="745"/>
      <c r="K7" s="759"/>
      <c r="L7" s="760"/>
      <c r="M7" s="760"/>
      <c r="N7" s="761"/>
      <c r="O7" s="762"/>
      <c r="P7" s="761"/>
      <c r="Q7" s="772"/>
      <c r="R7" s="771"/>
      <c r="S7" s="224"/>
      <c r="T7" s="224"/>
      <c r="U7" s="224"/>
    </row>
    <row r="8" s="199" customFormat="1" customHeight="1" spans="1:21">
      <c r="A8" s="19">
        <f t="shared" si="0"/>
        <v>3</v>
      </c>
      <c r="B8" s="745"/>
      <c r="C8" s="746"/>
      <c r="D8" s="747"/>
      <c r="E8" s="747"/>
      <c r="F8" s="747"/>
      <c r="G8" s="747"/>
      <c r="H8" s="745"/>
      <c r="I8" s="745"/>
      <c r="J8" s="745"/>
      <c r="K8" s="759"/>
      <c r="L8" s="760"/>
      <c r="M8" s="760"/>
      <c r="N8" s="761"/>
      <c r="O8" s="762"/>
      <c r="P8" s="761"/>
      <c r="Q8" s="772"/>
      <c r="R8" s="771"/>
      <c r="S8" s="224"/>
      <c r="T8" s="224"/>
      <c r="U8" s="224"/>
    </row>
    <row r="9" s="199" customFormat="1" customHeight="1" spans="1:21">
      <c r="A9" s="19">
        <f t="shared" si="0"/>
        <v>4</v>
      </c>
      <c r="B9" s="745"/>
      <c r="C9" s="746"/>
      <c r="D9" s="747"/>
      <c r="E9" s="747"/>
      <c r="F9" s="747"/>
      <c r="G9" s="747"/>
      <c r="H9" s="745"/>
      <c r="I9" s="745"/>
      <c r="J9" s="745"/>
      <c r="K9" s="759"/>
      <c r="L9" s="760"/>
      <c r="M9" s="760"/>
      <c r="N9" s="761"/>
      <c r="O9" s="762"/>
      <c r="P9" s="761"/>
      <c r="Q9" s="772"/>
      <c r="R9" s="771"/>
      <c r="S9" s="224"/>
      <c r="T9" s="224"/>
      <c r="U9" s="224"/>
    </row>
    <row r="10" s="199" customFormat="1" customHeight="1" spans="1:21">
      <c r="A10" s="19">
        <f t="shared" si="0"/>
        <v>5</v>
      </c>
      <c r="B10" s="745"/>
      <c r="C10" s="746"/>
      <c r="D10" s="747"/>
      <c r="E10" s="747"/>
      <c r="F10" s="747"/>
      <c r="G10" s="747"/>
      <c r="H10" s="745"/>
      <c r="I10" s="745"/>
      <c r="J10" s="745"/>
      <c r="K10" s="759"/>
      <c r="L10" s="760"/>
      <c r="M10" s="760"/>
      <c r="N10" s="761"/>
      <c r="O10" s="762"/>
      <c r="P10" s="761"/>
      <c r="Q10" s="772"/>
      <c r="R10" s="771"/>
      <c r="S10" s="224"/>
      <c r="T10" s="224"/>
      <c r="U10" s="224"/>
    </row>
    <row r="11" s="199" customFormat="1" customHeight="1" spans="1:21">
      <c r="A11" s="19">
        <f t="shared" si="0"/>
        <v>6</v>
      </c>
      <c r="B11" s="745"/>
      <c r="C11" s="746"/>
      <c r="D11" s="747"/>
      <c r="E11" s="747"/>
      <c r="F11" s="747"/>
      <c r="G11" s="747"/>
      <c r="H11" s="745"/>
      <c r="I11" s="745"/>
      <c r="J11" s="745"/>
      <c r="K11" s="759"/>
      <c r="L11" s="760"/>
      <c r="M11" s="760"/>
      <c r="N11" s="761"/>
      <c r="O11" s="762"/>
      <c r="P11" s="761"/>
      <c r="Q11" s="772"/>
      <c r="R11" s="771"/>
      <c r="S11" s="224"/>
      <c r="T11" s="224"/>
      <c r="U11" s="224"/>
    </row>
    <row r="12" s="199" customFormat="1" customHeight="1" spans="1:21">
      <c r="A12" s="19">
        <f t="shared" si="0"/>
        <v>7</v>
      </c>
      <c r="B12" s="745"/>
      <c r="C12" s="746"/>
      <c r="D12" s="747"/>
      <c r="E12" s="747"/>
      <c r="F12" s="747"/>
      <c r="G12" s="747"/>
      <c r="H12" s="745"/>
      <c r="I12" s="745"/>
      <c r="J12" s="745"/>
      <c r="K12" s="759"/>
      <c r="L12" s="760"/>
      <c r="M12" s="760"/>
      <c r="N12" s="761"/>
      <c r="O12" s="762"/>
      <c r="P12" s="761"/>
      <c r="Q12" s="772"/>
      <c r="R12" s="771"/>
      <c r="S12" s="224"/>
      <c r="T12" s="224"/>
      <c r="U12" s="224"/>
    </row>
    <row r="13" s="199" customFormat="1" customHeight="1" spans="1:21">
      <c r="A13" s="19">
        <f t="shared" si="0"/>
        <v>8</v>
      </c>
      <c r="B13" s="745"/>
      <c r="C13" s="746"/>
      <c r="D13" s="747"/>
      <c r="E13" s="747"/>
      <c r="F13" s="747"/>
      <c r="G13" s="747"/>
      <c r="H13" s="745"/>
      <c r="I13" s="745"/>
      <c r="J13" s="745"/>
      <c r="K13" s="759"/>
      <c r="L13" s="760"/>
      <c r="M13" s="760"/>
      <c r="N13" s="761"/>
      <c r="O13" s="762"/>
      <c r="P13" s="761"/>
      <c r="Q13" s="772"/>
      <c r="R13" s="771"/>
      <c r="S13" s="224"/>
      <c r="T13" s="224"/>
      <c r="U13" s="224"/>
    </row>
    <row r="14" s="199" customFormat="1" customHeight="1" spans="1:21">
      <c r="A14" s="19">
        <f t="shared" si="0"/>
        <v>9</v>
      </c>
      <c r="B14" s="745"/>
      <c r="C14" s="746"/>
      <c r="D14" s="747"/>
      <c r="E14" s="747"/>
      <c r="F14" s="747"/>
      <c r="G14" s="747"/>
      <c r="H14" s="745"/>
      <c r="I14" s="745"/>
      <c r="J14" s="745"/>
      <c r="K14" s="759"/>
      <c r="L14" s="760"/>
      <c r="M14" s="760"/>
      <c r="N14" s="761"/>
      <c r="O14" s="762"/>
      <c r="P14" s="761"/>
      <c r="Q14" s="772"/>
      <c r="R14" s="771"/>
      <c r="S14" s="224"/>
      <c r="T14" s="224"/>
      <c r="U14" s="224"/>
    </row>
    <row r="15" s="199" customFormat="1" customHeight="1" spans="1:21">
      <c r="A15" s="748"/>
      <c r="B15" s="745"/>
      <c r="C15" s="746"/>
      <c r="D15" s="747"/>
      <c r="E15" s="747"/>
      <c r="F15" s="747"/>
      <c r="G15" s="747"/>
      <c r="H15" s="745"/>
      <c r="I15" s="745"/>
      <c r="J15" s="745"/>
      <c r="K15" s="759"/>
      <c r="L15" s="760"/>
      <c r="M15" s="760"/>
      <c r="N15" s="761"/>
      <c r="O15" s="762"/>
      <c r="P15" s="761"/>
      <c r="Q15" s="772"/>
      <c r="R15" s="771"/>
      <c r="S15" s="224"/>
      <c r="T15" s="224"/>
      <c r="U15" s="224"/>
    </row>
    <row r="16" s="199" customFormat="1" customHeight="1" spans="1:21">
      <c r="A16" s="748"/>
      <c r="B16" s="745"/>
      <c r="C16" s="746"/>
      <c r="D16" s="747"/>
      <c r="E16" s="747"/>
      <c r="F16" s="747"/>
      <c r="G16" s="747"/>
      <c r="H16" s="745"/>
      <c r="I16" s="745"/>
      <c r="J16" s="745"/>
      <c r="K16" s="759"/>
      <c r="L16" s="760"/>
      <c r="M16" s="760"/>
      <c r="N16" s="761"/>
      <c r="O16" s="762"/>
      <c r="P16" s="761"/>
      <c r="Q16" s="772"/>
      <c r="R16" s="771"/>
      <c r="S16" s="224"/>
      <c r="T16" s="224"/>
      <c r="U16" s="224"/>
    </row>
    <row r="17" s="199" customFormat="1" customHeight="1" spans="1:21">
      <c r="A17" s="748"/>
      <c r="B17" s="745"/>
      <c r="C17" s="746"/>
      <c r="D17" s="747"/>
      <c r="E17" s="747"/>
      <c r="F17" s="747"/>
      <c r="G17" s="747"/>
      <c r="H17" s="745"/>
      <c r="I17" s="745"/>
      <c r="J17" s="745"/>
      <c r="K17" s="759"/>
      <c r="L17" s="760"/>
      <c r="M17" s="760"/>
      <c r="N17" s="761"/>
      <c r="O17" s="762"/>
      <c r="P17" s="761"/>
      <c r="Q17" s="772"/>
      <c r="R17" s="771"/>
      <c r="S17" s="224"/>
      <c r="T17" s="224"/>
      <c r="U17" s="224"/>
    </row>
    <row r="18" s="199" customFormat="1" customHeight="1" spans="1:21">
      <c r="A18" s="749"/>
      <c r="B18" s="488"/>
      <c r="C18" s="365"/>
      <c r="D18" s="747"/>
      <c r="E18" s="747"/>
      <c r="F18" s="747"/>
      <c r="G18" s="747"/>
      <c r="H18" s="488"/>
      <c r="I18" s="747"/>
      <c r="J18" s="747"/>
      <c r="K18" s="763"/>
      <c r="L18" s="764"/>
      <c r="M18" s="764"/>
      <c r="N18" s="761"/>
      <c r="O18" s="762"/>
      <c r="P18" s="761"/>
      <c r="Q18" s="772"/>
      <c r="R18" s="771"/>
      <c r="S18" s="224"/>
      <c r="T18" s="224"/>
      <c r="U18" s="224"/>
    </row>
    <row r="19" s="199" customFormat="1" customHeight="1" spans="1:21">
      <c r="A19" s="361"/>
      <c r="B19" s="223" t="s">
        <v>573</v>
      </c>
      <c r="C19" s="481"/>
      <c r="D19" s="224"/>
      <c r="E19" s="224"/>
      <c r="F19" s="224"/>
      <c r="G19" s="224"/>
      <c r="H19" s="361"/>
      <c r="I19" s="361"/>
      <c r="J19" s="361"/>
      <c r="K19" s="361"/>
      <c r="L19" s="765">
        <f>SUM(L6:L18)</f>
        <v>0</v>
      </c>
      <c r="M19" s="765">
        <f>SUM(M6:M18)</f>
        <v>0</v>
      </c>
      <c r="N19" s="765">
        <f>SUM(N6:N18)</f>
        <v>0</v>
      </c>
      <c r="O19" s="765"/>
      <c r="P19" s="765">
        <f>SUM(P6:P18)</f>
        <v>0</v>
      </c>
      <c r="Q19" s="772">
        <f>IF(M19=0,0,ROUND((P19-M19)/M19*100,2))</f>
        <v>0</v>
      </c>
      <c r="R19" s="224"/>
      <c r="S19" s="224"/>
      <c r="T19" s="224"/>
      <c r="U19" s="224"/>
    </row>
    <row r="20" s="199" customFormat="1" customHeight="1" spans="1:21">
      <c r="A20" s="361"/>
      <c r="B20" s="223" t="s">
        <v>574</v>
      </c>
      <c r="C20" s="481"/>
      <c r="D20" s="224"/>
      <c r="E20" s="224"/>
      <c r="F20" s="224"/>
      <c r="G20" s="224"/>
      <c r="H20" s="361"/>
      <c r="I20" s="361"/>
      <c r="J20" s="361"/>
      <c r="K20" s="361"/>
      <c r="L20" s="766"/>
      <c r="M20" s="766"/>
      <c r="N20" s="766"/>
      <c r="O20" s="224"/>
      <c r="P20" s="766"/>
      <c r="Q20" s="772"/>
      <c r="R20" s="224"/>
      <c r="S20" s="224"/>
      <c r="T20" s="224"/>
      <c r="U20" s="224"/>
    </row>
    <row r="21" s="388" customFormat="1" customHeight="1" spans="1:21">
      <c r="A21" s="361"/>
      <c r="B21" s="223" t="s">
        <v>575</v>
      </c>
      <c r="C21" s="277"/>
      <c r="D21" s="509"/>
      <c r="E21" s="509"/>
      <c r="F21" s="509"/>
      <c r="G21" s="509"/>
      <c r="H21" s="361"/>
      <c r="I21" s="361"/>
      <c r="J21" s="361"/>
      <c r="K21" s="361"/>
      <c r="L21" s="765">
        <f>L19-L20</f>
        <v>0</v>
      </c>
      <c r="M21" s="765">
        <f>M19-M20</f>
        <v>0</v>
      </c>
      <c r="N21" s="765">
        <f>N19-N20</f>
        <v>0</v>
      </c>
      <c r="O21" s="765"/>
      <c r="P21" s="765">
        <f>P19-P20</f>
        <v>0</v>
      </c>
      <c r="Q21" s="772">
        <f>IF(M21=0,0,ROUND((P21-M21)/M21*100,2))</f>
        <v>0</v>
      </c>
      <c r="R21" s="509"/>
      <c r="S21" s="509"/>
      <c r="T21" s="509"/>
      <c r="U21" s="509"/>
    </row>
    <row r="22" s="199" customFormat="1" customHeight="1" spans="1:19">
      <c r="A22" s="29" t="e">
        <f>#REF!&amp;#REF!</f>
        <v>#REF!</v>
      </c>
      <c r="C22" s="273"/>
      <c r="J22" s="388" t="e">
        <f>#REF!&amp;#REF!</f>
        <v>#REF!</v>
      </c>
      <c r="L22" s="767"/>
      <c r="M22" s="767"/>
      <c r="N22" s="767"/>
      <c r="O22" s="768" t="str">
        <f>现金!G21</f>
        <v>北京卓信大华资产评估有限公司</v>
      </c>
      <c r="P22" s="768"/>
      <c r="Q22" s="768"/>
      <c r="R22" s="768"/>
      <c r="S22" s="768"/>
    </row>
    <row r="23" s="199" customFormat="1" customHeight="1" spans="1:3">
      <c r="A23" s="29" t="e">
        <f>#REF!&amp;#REF!</f>
        <v>#REF!</v>
      </c>
      <c r="C23" s="273"/>
    </row>
  </sheetData>
  <mergeCells count="19">
    <mergeCell ref="B1:R1"/>
    <mergeCell ref="V4:X4"/>
    <mergeCell ref="O22:S2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Q4:Q5"/>
    <mergeCell ref="R4:R5"/>
    <mergeCell ref="S4:S5"/>
    <mergeCell ref="T4:T5"/>
    <mergeCell ref="U4:U5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30"/>
  <sheetViews>
    <sheetView topLeftCell="V1" workbookViewId="0">
      <selection activeCell="AR6" sqref="AR6:AR7"/>
    </sheetView>
  </sheetViews>
  <sheetFormatPr defaultColWidth="9" defaultRowHeight="21" customHeight="1"/>
  <cols>
    <col min="1" max="1" width="5.125" style="661" customWidth="1"/>
    <col min="2" max="2" width="12.375" style="661" customWidth="1"/>
    <col min="3" max="3" width="4.5" style="661" customWidth="1"/>
    <col min="4" max="4" width="8.5" style="661" customWidth="1"/>
    <col min="5" max="5" width="4.375" style="662" customWidth="1"/>
    <col min="6" max="6" width="5.125" style="662" customWidth="1"/>
    <col min="7" max="7" width="5" style="662" customWidth="1"/>
    <col min="8" max="8" width="4.5" style="663" customWidth="1"/>
    <col min="9" max="9" width="4" style="663" customWidth="1"/>
    <col min="10" max="11" width="4.625" style="663" customWidth="1"/>
    <col min="12" max="12" width="4.5" style="663" customWidth="1"/>
    <col min="13" max="14" width="5.125" style="663" customWidth="1"/>
    <col min="15" max="17" width="6.125" style="663" customWidth="1"/>
    <col min="18" max="23" width="6.625" style="663" customWidth="1"/>
    <col min="24" max="24" width="6" style="663" customWidth="1"/>
    <col min="25" max="26" width="4.875" style="663" customWidth="1"/>
    <col min="27" max="27" width="4.5" style="663" customWidth="1"/>
    <col min="28" max="28" width="5.125" style="663" customWidth="1"/>
    <col min="29" max="30" width="5.875" style="663" customWidth="1"/>
    <col min="31" max="31" width="4.875" style="663" customWidth="1"/>
    <col min="32" max="32" width="4.625" style="663" customWidth="1"/>
    <col min="33" max="33" width="4.875" style="663" customWidth="1"/>
    <col min="34" max="34" width="4.625" style="663" customWidth="1"/>
    <col min="35" max="35" width="5.625" style="663" customWidth="1"/>
    <col min="36" max="36" width="7.5" style="661" customWidth="1"/>
    <col min="37" max="37" width="7.625" style="664" customWidth="1"/>
    <col min="38" max="39" width="4.125" style="665" customWidth="1"/>
    <col min="40" max="40" width="6.625" style="663" customWidth="1"/>
    <col min="41" max="41" width="7" style="663" customWidth="1"/>
    <col min="42" max="42" width="9.125" style="663" customWidth="1"/>
    <col min="43" max="43" width="6.125" style="663" customWidth="1"/>
    <col min="44" max="44" width="10" style="171" customWidth="1"/>
    <col min="45" max="45" width="10.5" style="661" customWidth="1"/>
    <col min="46" max="46" width="10.875" style="661" customWidth="1"/>
    <col min="47" max="47" width="6" style="661" customWidth="1"/>
    <col min="48" max="48" width="9.625" style="661" customWidth="1"/>
    <col min="49" max="49" width="5.125" style="661" customWidth="1"/>
    <col min="50" max="50" width="7.625" style="661" customWidth="1"/>
    <col min="51" max="51" width="7.875" style="661" customWidth="1"/>
    <col min="52" max="16384" width="9" style="661"/>
  </cols>
  <sheetData>
    <row r="1" customHeight="1" spans="1:51">
      <c r="A1" s="666" t="s">
        <v>576</v>
      </c>
      <c r="B1" s="666"/>
      <c r="C1" s="666"/>
      <c r="D1" s="666"/>
      <c r="E1" s="666"/>
      <c r="F1" s="666"/>
      <c r="G1" s="666"/>
      <c r="H1" s="666"/>
      <c r="I1" s="666"/>
      <c r="J1" s="666"/>
      <c r="K1" s="666"/>
      <c r="L1" s="666"/>
      <c r="M1" s="666"/>
      <c r="N1" s="666"/>
      <c r="O1" s="666"/>
      <c r="P1" s="666"/>
      <c r="Q1" s="666"/>
      <c r="R1" s="666"/>
      <c r="S1" s="666"/>
      <c r="T1" s="666"/>
      <c r="U1" s="666"/>
      <c r="V1" s="666"/>
      <c r="W1" s="666"/>
      <c r="X1" s="666"/>
      <c r="Y1" s="666"/>
      <c r="Z1" s="666"/>
      <c r="AA1" s="666"/>
      <c r="AB1" s="666"/>
      <c r="AC1" s="666"/>
      <c r="AD1" s="666"/>
      <c r="AE1" s="666"/>
      <c r="AF1" s="666"/>
      <c r="AG1" s="666"/>
      <c r="AH1" s="666"/>
      <c r="AI1" s="666"/>
      <c r="AJ1" s="666"/>
      <c r="AK1" s="666"/>
      <c r="AL1" s="666"/>
      <c r="AM1" s="666"/>
      <c r="AN1" s="666"/>
      <c r="AO1" s="666"/>
      <c r="AP1" s="666"/>
      <c r="AQ1" s="666"/>
      <c r="AR1" s="666"/>
      <c r="AS1" s="666"/>
      <c r="AT1" s="666"/>
      <c r="AU1" s="666"/>
      <c r="AV1" s="666"/>
      <c r="AW1" s="666"/>
      <c r="AX1" s="666"/>
      <c r="AY1" s="737" t="s">
        <v>577</v>
      </c>
    </row>
    <row r="2" customHeight="1" spans="5:43">
      <c r="E2" s="661"/>
      <c r="F2" s="661"/>
      <c r="G2" s="661"/>
      <c r="H2" s="661"/>
      <c r="I2" s="661"/>
      <c r="J2" s="661"/>
      <c r="K2" s="661"/>
      <c r="L2" s="661"/>
      <c r="M2" s="661"/>
      <c r="N2" s="661"/>
      <c r="O2" s="661"/>
      <c r="P2" s="661"/>
      <c r="Q2" s="661"/>
      <c r="R2" s="661"/>
      <c r="S2" s="661"/>
      <c r="T2" s="661"/>
      <c r="U2" s="661"/>
      <c r="V2" s="661"/>
      <c r="W2" s="661"/>
      <c r="X2" s="661"/>
      <c r="Y2" s="661"/>
      <c r="Z2" s="661"/>
      <c r="AA2" s="661"/>
      <c r="AB2" s="661"/>
      <c r="AC2" s="661"/>
      <c r="AD2" s="661"/>
      <c r="AE2" s="661"/>
      <c r="AF2" s="661"/>
      <c r="AG2" s="661"/>
      <c r="AH2" s="661"/>
      <c r="AI2" s="661"/>
      <c r="AK2" s="661"/>
      <c r="AN2" s="661"/>
      <c r="AO2" s="661"/>
      <c r="AP2" s="661"/>
      <c r="AQ2" s="661"/>
    </row>
    <row r="3" s="656" customFormat="1" customHeight="1" spans="1:51">
      <c r="A3" s="656" t="e">
        <f>#REF!</f>
        <v>#REF!</v>
      </c>
      <c r="E3" s="667"/>
      <c r="F3" s="667"/>
      <c r="G3" s="668"/>
      <c r="H3" s="667"/>
      <c r="I3" s="667"/>
      <c r="J3" s="667"/>
      <c r="K3" s="667"/>
      <c r="L3" s="667"/>
      <c r="M3" s="667"/>
      <c r="N3" s="667"/>
      <c r="O3" s="667"/>
      <c r="P3" s="667"/>
      <c r="Q3" s="667"/>
      <c r="R3" s="667"/>
      <c r="S3" s="667"/>
      <c r="T3" s="667"/>
      <c r="U3" s="667"/>
      <c r="V3" s="667"/>
      <c r="W3" s="667"/>
      <c r="X3" s="667"/>
      <c r="Y3" s="667"/>
      <c r="Z3" s="355" t="e">
        <f>#REF!</f>
        <v>#REF!</v>
      </c>
      <c r="AB3" s="667"/>
      <c r="AC3" s="667"/>
      <c r="AD3" s="667"/>
      <c r="AE3" s="667"/>
      <c r="AF3" s="667"/>
      <c r="AG3" s="667"/>
      <c r="AH3" s="667"/>
      <c r="AI3" s="667"/>
      <c r="AJ3" s="697"/>
      <c r="AK3" s="698"/>
      <c r="AL3" s="697"/>
      <c r="AM3" s="697"/>
      <c r="AN3" s="667"/>
      <c r="AO3" s="667"/>
      <c r="AP3" s="667"/>
      <c r="AR3" s="708"/>
      <c r="AS3" s="709"/>
      <c r="AX3" s="709"/>
      <c r="AY3" s="738" t="s">
        <v>2</v>
      </c>
    </row>
    <row r="4" s="657" customFormat="1" customHeight="1" spans="1:53">
      <c r="A4" s="669" t="s">
        <v>3</v>
      </c>
      <c r="B4" s="669" t="s">
        <v>578</v>
      </c>
      <c r="C4" s="669" t="s">
        <v>579</v>
      </c>
      <c r="D4" s="670" t="s">
        <v>580</v>
      </c>
      <c r="E4" s="671" t="s">
        <v>581</v>
      </c>
      <c r="F4" s="671" t="s">
        <v>582</v>
      </c>
      <c r="G4" s="671" t="s">
        <v>583</v>
      </c>
      <c r="H4" s="671" t="s">
        <v>584</v>
      </c>
      <c r="I4" s="671" t="s">
        <v>585</v>
      </c>
      <c r="J4" s="671" t="s">
        <v>586</v>
      </c>
      <c r="K4" s="671" t="s">
        <v>587</v>
      </c>
      <c r="L4" s="690" t="s">
        <v>588</v>
      </c>
      <c r="M4" s="690"/>
      <c r="N4" s="690" t="s">
        <v>589</v>
      </c>
      <c r="O4" s="690"/>
      <c r="P4" s="690" t="s">
        <v>590</v>
      </c>
      <c r="Q4" s="690"/>
      <c r="R4" s="671" t="s">
        <v>591</v>
      </c>
      <c r="S4" s="671"/>
      <c r="T4" s="671"/>
      <c r="U4" s="671"/>
      <c r="V4" s="690" t="s">
        <v>592</v>
      </c>
      <c r="W4" s="693"/>
      <c r="X4" s="690" t="s">
        <v>593</v>
      </c>
      <c r="Y4" s="693"/>
      <c r="Z4" s="693"/>
      <c r="AA4" s="693"/>
      <c r="AB4" s="671" t="s">
        <v>594</v>
      </c>
      <c r="AC4" s="671" t="s">
        <v>595</v>
      </c>
      <c r="AD4" s="671" t="s">
        <v>596</v>
      </c>
      <c r="AE4" s="671" t="s">
        <v>597</v>
      </c>
      <c r="AF4" s="671" t="s">
        <v>598</v>
      </c>
      <c r="AG4" s="671" t="s">
        <v>599</v>
      </c>
      <c r="AH4" s="671" t="s">
        <v>600</v>
      </c>
      <c r="AI4" s="671" t="s">
        <v>601</v>
      </c>
      <c r="AJ4" s="669" t="s">
        <v>602</v>
      </c>
      <c r="AK4" s="699" t="s">
        <v>603</v>
      </c>
      <c r="AL4" s="669" t="s">
        <v>604</v>
      </c>
      <c r="AM4" s="669" t="s">
        <v>605</v>
      </c>
      <c r="AN4" s="671" t="s">
        <v>606</v>
      </c>
      <c r="AO4" s="671" t="s">
        <v>607</v>
      </c>
      <c r="AP4" s="671" t="s">
        <v>608</v>
      </c>
      <c r="AQ4" s="671" t="s">
        <v>609</v>
      </c>
      <c r="AR4" s="710" t="s">
        <v>8</v>
      </c>
      <c r="AS4" s="711"/>
      <c r="AT4" s="712" t="s">
        <v>610</v>
      </c>
      <c r="AU4" s="713"/>
      <c r="AV4" s="714"/>
      <c r="AW4" s="739" t="s">
        <v>332</v>
      </c>
      <c r="AX4" s="739" t="s">
        <v>204</v>
      </c>
      <c r="AY4" s="739" t="s">
        <v>11</v>
      </c>
      <c r="AZ4" s="739" t="s">
        <v>315</v>
      </c>
      <c r="BA4" s="740"/>
    </row>
    <row r="5" s="657" customFormat="1" customHeight="1" spans="1:53">
      <c r="A5" s="669"/>
      <c r="B5" s="669"/>
      <c r="C5" s="669"/>
      <c r="D5" s="670"/>
      <c r="E5" s="671"/>
      <c r="F5" s="671"/>
      <c r="G5" s="671"/>
      <c r="H5" s="671"/>
      <c r="I5" s="671"/>
      <c r="J5" s="671"/>
      <c r="K5" s="671"/>
      <c r="L5" s="671" t="s">
        <v>611</v>
      </c>
      <c r="M5" s="671" t="s">
        <v>612</v>
      </c>
      <c r="N5" s="671" t="s">
        <v>611</v>
      </c>
      <c r="O5" s="671" t="s">
        <v>613</v>
      </c>
      <c r="P5" s="690"/>
      <c r="Q5" s="690"/>
      <c r="R5" s="671" t="s">
        <v>614</v>
      </c>
      <c r="S5" s="694" t="s">
        <v>615</v>
      </c>
      <c r="T5" s="694"/>
      <c r="U5" s="694" t="s">
        <v>616</v>
      </c>
      <c r="V5" s="693"/>
      <c r="W5" s="693"/>
      <c r="X5" s="693"/>
      <c r="Y5" s="693"/>
      <c r="Z5" s="693"/>
      <c r="AA5" s="693"/>
      <c r="AB5" s="671"/>
      <c r="AC5" s="671"/>
      <c r="AD5" s="671"/>
      <c r="AE5" s="671"/>
      <c r="AF5" s="671"/>
      <c r="AG5" s="671"/>
      <c r="AH5" s="671"/>
      <c r="AI5" s="671"/>
      <c r="AJ5" s="669"/>
      <c r="AK5" s="699"/>
      <c r="AL5" s="669"/>
      <c r="AM5" s="669"/>
      <c r="AN5" s="671"/>
      <c r="AO5" s="671"/>
      <c r="AP5" s="671"/>
      <c r="AQ5" s="671"/>
      <c r="AR5" s="715"/>
      <c r="AS5" s="716"/>
      <c r="AT5" s="717"/>
      <c r="AU5" s="718"/>
      <c r="AV5" s="719"/>
      <c r="AW5" s="739"/>
      <c r="AX5" s="739"/>
      <c r="AY5" s="739"/>
      <c r="AZ5" s="739"/>
      <c r="BA5" s="740"/>
    </row>
    <row r="6" s="657" customFormat="1" customHeight="1" spans="1:55">
      <c r="A6" s="669"/>
      <c r="B6" s="669"/>
      <c r="C6" s="669"/>
      <c r="D6" s="670"/>
      <c r="E6" s="671"/>
      <c r="F6" s="671"/>
      <c r="G6" s="671"/>
      <c r="H6" s="671"/>
      <c r="I6" s="671"/>
      <c r="J6" s="671"/>
      <c r="K6" s="671"/>
      <c r="L6" s="671"/>
      <c r="M6" s="671"/>
      <c r="N6" s="671"/>
      <c r="O6" s="671"/>
      <c r="P6" s="671" t="s">
        <v>617</v>
      </c>
      <c r="Q6" s="671" t="s">
        <v>249</v>
      </c>
      <c r="R6" s="671"/>
      <c r="S6" s="694" t="s">
        <v>618</v>
      </c>
      <c r="T6" s="694" t="s">
        <v>619</v>
      </c>
      <c r="U6" s="695"/>
      <c r="V6" s="690" t="s">
        <v>620</v>
      </c>
      <c r="W6" s="671" t="s">
        <v>621</v>
      </c>
      <c r="X6" s="671" t="s">
        <v>622</v>
      </c>
      <c r="Y6" s="671" t="s">
        <v>623</v>
      </c>
      <c r="Z6" s="671" t="s">
        <v>624</v>
      </c>
      <c r="AA6" s="671" t="s">
        <v>625</v>
      </c>
      <c r="AB6" s="671"/>
      <c r="AC6" s="671"/>
      <c r="AD6" s="671"/>
      <c r="AE6" s="671"/>
      <c r="AF6" s="671"/>
      <c r="AG6" s="671"/>
      <c r="AH6" s="671"/>
      <c r="AI6" s="671"/>
      <c r="AJ6" s="669"/>
      <c r="AK6" s="699"/>
      <c r="AL6" s="669"/>
      <c r="AM6" s="669"/>
      <c r="AN6" s="671"/>
      <c r="AO6" s="671"/>
      <c r="AP6" s="671"/>
      <c r="AQ6" s="671"/>
      <c r="AR6" s="720" t="s">
        <v>470</v>
      </c>
      <c r="AS6" s="721" t="s">
        <v>626</v>
      </c>
      <c r="AT6" s="722" t="s">
        <v>627</v>
      </c>
      <c r="AU6" s="722" t="s">
        <v>303</v>
      </c>
      <c r="AV6" s="722" t="s">
        <v>626</v>
      </c>
      <c r="AW6" s="739"/>
      <c r="AX6" s="739"/>
      <c r="AY6" s="739"/>
      <c r="AZ6" s="739"/>
      <c r="BA6" s="73" t="s">
        <v>469</v>
      </c>
      <c r="BB6" s="426"/>
      <c r="BC6" s="75"/>
    </row>
    <row r="7" s="658" customFormat="1" customHeight="1" spans="1:55">
      <c r="A7" s="669"/>
      <c r="B7" s="669"/>
      <c r="C7" s="669"/>
      <c r="D7" s="670"/>
      <c r="E7" s="671"/>
      <c r="F7" s="671"/>
      <c r="G7" s="671"/>
      <c r="H7" s="671"/>
      <c r="I7" s="671"/>
      <c r="J7" s="671"/>
      <c r="K7" s="671"/>
      <c r="L7" s="671"/>
      <c r="M7" s="671"/>
      <c r="N7" s="671"/>
      <c r="O7" s="671"/>
      <c r="P7" s="671" t="s">
        <v>628</v>
      </c>
      <c r="Q7" s="671" t="s">
        <v>629</v>
      </c>
      <c r="R7" s="671"/>
      <c r="S7" s="671" t="s">
        <v>630</v>
      </c>
      <c r="T7" s="671" t="s">
        <v>630</v>
      </c>
      <c r="U7" s="671" t="s">
        <v>630</v>
      </c>
      <c r="V7" s="671" t="s">
        <v>631</v>
      </c>
      <c r="W7" s="671" t="s">
        <v>631</v>
      </c>
      <c r="X7" s="696"/>
      <c r="Y7" s="696"/>
      <c r="Z7" s="696"/>
      <c r="AA7" s="696"/>
      <c r="AB7" s="671"/>
      <c r="AC7" s="671"/>
      <c r="AD7" s="671"/>
      <c r="AE7" s="671"/>
      <c r="AF7" s="671"/>
      <c r="AG7" s="671"/>
      <c r="AH7" s="671"/>
      <c r="AI7" s="671"/>
      <c r="AJ7" s="669"/>
      <c r="AK7" s="699"/>
      <c r="AL7" s="669"/>
      <c r="AM7" s="669"/>
      <c r="AN7" s="671"/>
      <c r="AO7" s="671"/>
      <c r="AP7" s="671"/>
      <c r="AQ7" s="671"/>
      <c r="AR7" s="723"/>
      <c r="AS7" s="724"/>
      <c r="AT7" s="725"/>
      <c r="AU7" s="725"/>
      <c r="AV7" s="725"/>
      <c r="AW7" s="739"/>
      <c r="AX7" s="739"/>
      <c r="AY7" s="739"/>
      <c r="AZ7" s="739"/>
      <c r="BA7" s="17" t="s">
        <v>124</v>
      </c>
      <c r="BB7" s="17" t="s">
        <v>125</v>
      </c>
      <c r="BC7" s="17" t="s">
        <v>126</v>
      </c>
    </row>
    <row r="8" s="659" customFormat="1" customHeight="1" spans="1:52">
      <c r="A8" s="19">
        <f>ROW()-7</f>
        <v>1</v>
      </c>
      <c r="B8" s="672"/>
      <c r="C8" s="673"/>
      <c r="D8" s="674"/>
      <c r="E8" s="675"/>
      <c r="F8" s="675"/>
      <c r="G8" s="675"/>
      <c r="H8" s="675"/>
      <c r="I8" s="675"/>
      <c r="J8" s="675"/>
      <c r="K8" s="675"/>
      <c r="L8" s="691"/>
      <c r="M8" s="691"/>
      <c r="N8" s="691"/>
      <c r="O8" s="691"/>
      <c r="P8" s="691"/>
      <c r="Q8" s="691"/>
      <c r="R8" s="691"/>
      <c r="S8" s="691"/>
      <c r="T8" s="691"/>
      <c r="U8" s="691"/>
      <c r="V8" s="691"/>
      <c r="W8" s="691"/>
      <c r="X8" s="691"/>
      <c r="Y8" s="691"/>
      <c r="Z8" s="691"/>
      <c r="AA8" s="691"/>
      <c r="AB8" s="691"/>
      <c r="AC8" s="691"/>
      <c r="AD8" s="691"/>
      <c r="AE8" s="691"/>
      <c r="AF8" s="691"/>
      <c r="AG8" s="691"/>
      <c r="AH8" s="691"/>
      <c r="AI8" s="691"/>
      <c r="AJ8" s="700"/>
      <c r="AK8" s="701"/>
      <c r="AL8" s="679"/>
      <c r="AM8" s="679"/>
      <c r="AN8" s="675"/>
      <c r="AO8" s="675"/>
      <c r="AP8" s="726"/>
      <c r="AQ8" s="727"/>
      <c r="AR8" s="728"/>
      <c r="AS8" s="728"/>
      <c r="AT8" s="729"/>
      <c r="AU8" s="674"/>
      <c r="AV8" s="729"/>
      <c r="AW8" s="741"/>
      <c r="AX8" s="219"/>
      <c r="AY8" s="674"/>
      <c r="AZ8" s="674"/>
    </row>
    <row r="9" s="659" customFormat="1" customHeight="1" spans="1:52">
      <c r="A9" s="19">
        <f>ROW()-7</f>
        <v>2</v>
      </c>
      <c r="B9" s="672"/>
      <c r="C9" s="673"/>
      <c r="D9" s="674"/>
      <c r="E9" s="675"/>
      <c r="F9" s="675"/>
      <c r="G9" s="675"/>
      <c r="H9" s="675"/>
      <c r="I9" s="675"/>
      <c r="J9" s="675"/>
      <c r="K9" s="675"/>
      <c r="L9" s="691"/>
      <c r="M9" s="691"/>
      <c r="N9" s="691"/>
      <c r="O9" s="691"/>
      <c r="P9" s="691"/>
      <c r="Q9" s="691"/>
      <c r="R9" s="691"/>
      <c r="S9" s="691"/>
      <c r="T9" s="691"/>
      <c r="U9" s="691"/>
      <c r="V9" s="691"/>
      <c r="W9" s="691"/>
      <c r="X9" s="691"/>
      <c r="Y9" s="691"/>
      <c r="Z9" s="691"/>
      <c r="AA9" s="691"/>
      <c r="AB9" s="691"/>
      <c r="AC9" s="691"/>
      <c r="AD9" s="691"/>
      <c r="AE9" s="691"/>
      <c r="AF9" s="691"/>
      <c r="AG9" s="691"/>
      <c r="AH9" s="691"/>
      <c r="AI9" s="691"/>
      <c r="AJ9" s="700"/>
      <c r="AK9" s="701"/>
      <c r="AL9" s="679"/>
      <c r="AM9" s="679"/>
      <c r="AN9" s="675"/>
      <c r="AO9" s="675"/>
      <c r="AP9" s="726"/>
      <c r="AQ9" s="727"/>
      <c r="AR9" s="728"/>
      <c r="AS9" s="728"/>
      <c r="AT9" s="729"/>
      <c r="AU9" s="730"/>
      <c r="AV9" s="729"/>
      <c r="AW9" s="741"/>
      <c r="AX9" s="219"/>
      <c r="AY9" s="674"/>
      <c r="AZ9" s="674"/>
    </row>
    <row r="10" s="659" customFormat="1" customHeight="1" spans="1:52">
      <c r="A10" s="19">
        <f>ROW()-7</f>
        <v>3</v>
      </c>
      <c r="B10" s="672"/>
      <c r="C10" s="673"/>
      <c r="D10" s="674"/>
      <c r="E10" s="675"/>
      <c r="F10" s="675"/>
      <c r="G10" s="675"/>
      <c r="H10" s="675"/>
      <c r="I10" s="675"/>
      <c r="J10" s="675"/>
      <c r="K10" s="675"/>
      <c r="L10" s="691"/>
      <c r="M10" s="691"/>
      <c r="N10" s="691"/>
      <c r="O10" s="691"/>
      <c r="P10" s="691"/>
      <c r="Q10" s="691"/>
      <c r="R10" s="691"/>
      <c r="S10" s="691"/>
      <c r="T10" s="691"/>
      <c r="U10" s="691"/>
      <c r="V10" s="691"/>
      <c r="W10" s="691"/>
      <c r="X10" s="691"/>
      <c r="Y10" s="691"/>
      <c r="Z10" s="691"/>
      <c r="AA10" s="691"/>
      <c r="AB10" s="691"/>
      <c r="AC10" s="691"/>
      <c r="AD10" s="691"/>
      <c r="AE10" s="691"/>
      <c r="AF10" s="691"/>
      <c r="AG10" s="691"/>
      <c r="AH10" s="691"/>
      <c r="AI10" s="691"/>
      <c r="AJ10" s="700"/>
      <c r="AK10" s="701"/>
      <c r="AL10" s="679"/>
      <c r="AM10" s="679"/>
      <c r="AN10" s="675"/>
      <c r="AO10" s="675"/>
      <c r="AP10" s="726"/>
      <c r="AQ10" s="727"/>
      <c r="AR10" s="728"/>
      <c r="AS10" s="728"/>
      <c r="AT10" s="729"/>
      <c r="AU10" s="730"/>
      <c r="AV10" s="729"/>
      <c r="AW10" s="741"/>
      <c r="AX10" s="219"/>
      <c r="AY10" s="674"/>
      <c r="AZ10" s="674"/>
    </row>
    <row r="11" s="659" customFormat="1" customHeight="1" spans="1:52">
      <c r="A11" s="19">
        <f>ROW()-7</f>
        <v>4</v>
      </c>
      <c r="B11" s="672"/>
      <c r="C11" s="673"/>
      <c r="D11" s="674"/>
      <c r="E11" s="675"/>
      <c r="F11" s="675"/>
      <c r="G11" s="675"/>
      <c r="H11" s="675"/>
      <c r="I11" s="675"/>
      <c r="J11" s="675"/>
      <c r="K11" s="675"/>
      <c r="L11" s="691"/>
      <c r="M11" s="691"/>
      <c r="N11" s="691"/>
      <c r="O11" s="691"/>
      <c r="P11" s="691"/>
      <c r="Q11" s="691"/>
      <c r="R11" s="691"/>
      <c r="S11" s="691"/>
      <c r="T11" s="691"/>
      <c r="U11" s="691"/>
      <c r="V11" s="691"/>
      <c r="W11" s="691"/>
      <c r="X11" s="691"/>
      <c r="Y11" s="691"/>
      <c r="Z11" s="691"/>
      <c r="AA11" s="691"/>
      <c r="AB11" s="691"/>
      <c r="AC11" s="691"/>
      <c r="AD11" s="691"/>
      <c r="AE11" s="691"/>
      <c r="AF11" s="691"/>
      <c r="AG11" s="691"/>
      <c r="AH11" s="691"/>
      <c r="AI11" s="691"/>
      <c r="AJ11" s="700"/>
      <c r="AK11" s="701"/>
      <c r="AL11" s="679"/>
      <c r="AM11" s="679"/>
      <c r="AN11" s="675"/>
      <c r="AO11" s="675"/>
      <c r="AP11" s="726"/>
      <c r="AQ11" s="727"/>
      <c r="AR11" s="728"/>
      <c r="AS11" s="728"/>
      <c r="AT11" s="729"/>
      <c r="AU11" s="730"/>
      <c r="AV11" s="729"/>
      <c r="AW11" s="741"/>
      <c r="AX11" s="219"/>
      <c r="AY11" s="674"/>
      <c r="AZ11" s="674"/>
    </row>
    <row r="12" s="659" customFormat="1" customHeight="1" spans="1:52">
      <c r="A12" s="676"/>
      <c r="B12" s="672"/>
      <c r="C12" s="673"/>
      <c r="D12" s="674"/>
      <c r="E12" s="675"/>
      <c r="F12" s="675"/>
      <c r="G12" s="675"/>
      <c r="H12" s="675"/>
      <c r="I12" s="675"/>
      <c r="J12" s="675"/>
      <c r="K12" s="675"/>
      <c r="L12" s="691"/>
      <c r="M12" s="691"/>
      <c r="N12" s="691"/>
      <c r="O12" s="691"/>
      <c r="P12" s="691"/>
      <c r="Q12" s="691"/>
      <c r="R12" s="691"/>
      <c r="S12" s="691"/>
      <c r="T12" s="691"/>
      <c r="U12" s="691"/>
      <c r="V12" s="691"/>
      <c r="W12" s="691"/>
      <c r="X12" s="691"/>
      <c r="Y12" s="691"/>
      <c r="Z12" s="691"/>
      <c r="AA12" s="691"/>
      <c r="AB12" s="691"/>
      <c r="AC12" s="691"/>
      <c r="AD12" s="691"/>
      <c r="AE12" s="691"/>
      <c r="AF12" s="691"/>
      <c r="AG12" s="691"/>
      <c r="AH12" s="691"/>
      <c r="AI12" s="691"/>
      <c r="AJ12" s="700"/>
      <c r="AK12" s="701"/>
      <c r="AL12" s="679"/>
      <c r="AM12" s="679"/>
      <c r="AN12" s="675"/>
      <c r="AO12" s="675"/>
      <c r="AP12" s="726"/>
      <c r="AQ12" s="727"/>
      <c r="AR12" s="728"/>
      <c r="AS12" s="728"/>
      <c r="AT12" s="729"/>
      <c r="AU12" s="730"/>
      <c r="AV12" s="729"/>
      <c r="AW12" s="741"/>
      <c r="AX12" s="219"/>
      <c r="AY12" s="674"/>
      <c r="AZ12" s="674"/>
    </row>
    <row r="13" s="659" customFormat="1" customHeight="1" spans="1:52">
      <c r="A13" s="676"/>
      <c r="B13" s="672"/>
      <c r="C13" s="673"/>
      <c r="D13" s="674"/>
      <c r="E13" s="675"/>
      <c r="F13" s="675"/>
      <c r="G13" s="675"/>
      <c r="H13" s="675"/>
      <c r="I13" s="675"/>
      <c r="J13" s="675"/>
      <c r="K13" s="675"/>
      <c r="L13" s="691"/>
      <c r="M13" s="691"/>
      <c r="N13" s="691"/>
      <c r="O13" s="691"/>
      <c r="P13" s="691"/>
      <c r="Q13" s="691"/>
      <c r="R13" s="691"/>
      <c r="S13" s="691"/>
      <c r="T13" s="691"/>
      <c r="U13" s="691"/>
      <c r="V13" s="691"/>
      <c r="W13" s="691"/>
      <c r="X13" s="691"/>
      <c r="Y13" s="691"/>
      <c r="Z13" s="691"/>
      <c r="AA13" s="691"/>
      <c r="AB13" s="691"/>
      <c r="AC13" s="691"/>
      <c r="AD13" s="691"/>
      <c r="AE13" s="691"/>
      <c r="AF13" s="691"/>
      <c r="AG13" s="691"/>
      <c r="AH13" s="691"/>
      <c r="AI13" s="691"/>
      <c r="AJ13" s="700"/>
      <c r="AK13" s="701"/>
      <c r="AL13" s="679"/>
      <c r="AM13" s="679"/>
      <c r="AN13" s="675"/>
      <c r="AO13" s="675"/>
      <c r="AP13" s="726"/>
      <c r="AQ13" s="727"/>
      <c r="AR13" s="728"/>
      <c r="AS13" s="728"/>
      <c r="AT13" s="729"/>
      <c r="AU13" s="730"/>
      <c r="AV13" s="729"/>
      <c r="AW13" s="741"/>
      <c r="AX13" s="219"/>
      <c r="AY13" s="674"/>
      <c r="AZ13" s="674"/>
    </row>
    <row r="14" s="659" customFormat="1" customHeight="1" spans="1:52">
      <c r="A14" s="677"/>
      <c r="B14" s="678"/>
      <c r="C14" s="679"/>
      <c r="D14" s="674"/>
      <c r="E14" s="675"/>
      <c r="F14" s="675"/>
      <c r="G14" s="675"/>
      <c r="H14" s="675"/>
      <c r="I14" s="675"/>
      <c r="J14" s="675"/>
      <c r="K14" s="675"/>
      <c r="L14" s="691"/>
      <c r="M14" s="691"/>
      <c r="N14" s="691"/>
      <c r="O14" s="691"/>
      <c r="P14" s="691"/>
      <c r="Q14" s="691"/>
      <c r="R14" s="691"/>
      <c r="S14" s="691"/>
      <c r="T14" s="691"/>
      <c r="U14" s="691"/>
      <c r="V14" s="691"/>
      <c r="W14" s="691"/>
      <c r="X14" s="691"/>
      <c r="Y14" s="691"/>
      <c r="Z14" s="691"/>
      <c r="AA14" s="691"/>
      <c r="AB14" s="691"/>
      <c r="AC14" s="691"/>
      <c r="AD14" s="691"/>
      <c r="AE14" s="691"/>
      <c r="AF14" s="691"/>
      <c r="AG14" s="691"/>
      <c r="AH14" s="691"/>
      <c r="AI14" s="691"/>
      <c r="AJ14" s="700"/>
      <c r="AK14" s="701"/>
      <c r="AL14" s="679"/>
      <c r="AM14" s="679"/>
      <c r="AN14" s="675"/>
      <c r="AO14" s="675"/>
      <c r="AP14" s="726"/>
      <c r="AQ14" s="727"/>
      <c r="AR14" s="728"/>
      <c r="AS14" s="728"/>
      <c r="AT14" s="729"/>
      <c r="AU14" s="730"/>
      <c r="AV14" s="729"/>
      <c r="AW14" s="741"/>
      <c r="AX14" s="219"/>
      <c r="AY14" s="674"/>
      <c r="AZ14" s="674"/>
    </row>
    <row r="15" s="659" customFormat="1" customHeight="1" spans="1:52">
      <c r="A15" s="677"/>
      <c r="B15" s="678"/>
      <c r="C15" s="679"/>
      <c r="D15" s="674"/>
      <c r="E15" s="675"/>
      <c r="F15" s="675"/>
      <c r="G15" s="675"/>
      <c r="H15" s="675"/>
      <c r="I15" s="675"/>
      <c r="J15" s="675"/>
      <c r="K15" s="675"/>
      <c r="L15" s="691"/>
      <c r="M15" s="691"/>
      <c r="N15" s="691"/>
      <c r="O15" s="691"/>
      <c r="P15" s="691"/>
      <c r="Q15" s="691"/>
      <c r="R15" s="691"/>
      <c r="S15" s="691"/>
      <c r="T15" s="691"/>
      <c r="U15" s="691"/>
      <c r="V15" s="691"/>
      <c r="W15" s="691"/>
      <c r="X15" s="691"/>
      <c r="Y15" s="691"/>
      <c r="Z15" s="691"/>
      <c r="AA15" s="691"/>
      <c r="AB15" s="691"/>
      <c r="AC15" s="691"/>
      <c r="AD15" s="691"/>
      <c r="AE15" s="691"/>
      <c r="AF15" s="691"/>
      <c r="AG15" s="691"/>
      <c r="AH15" s="691"/>
      <c r="AI15" s="691"/>
      <c r="AJ15" s="700"/>
      <c r="AK15" s="701"/>
      <c r="AL15" s="679"/>
      <c r="AM15" s="679"/>
      <c r="AN15" s="675"/>
      <c r="AO15" s="675"/>
      <c r="AP15" s="726"/>
      <c r="AQ15" s="727"/>
      <c r="AR15" s="728"/>
      <c r="AS15" s="728"/>
      <c r="AT15" s="729"/>
      <c r="AU15" s="730"/>
      <c r="AV15" s="729"/>
      <c r="AW15" s="741"/>
      <c r="AX15" s="219"/>
      <c r="AY15" s="674"/>
      <c r="AZ15" s="674"/>
    </row>
    <row r="16" s="659" customFormat="1" customHeight="1" spans="1:52">
      <c r="A16" s="677"/>
      <c r="B16" s="678"/>
      <c r="C16" s="679"/>
      <c r="D16" s="674"/>
      <c r="E16" s="675"/>
      <c r="F16" s="675"/>
      <c r="G16" s="675"/>
      <c r="H16" s="675"/>
      <c r="I16" s="675"/>
      <c r="J16" s="675"/>
      <c r="K16" s="675"/>
      <c r="L16" s="691"/>
      <c r="M16" s="691"/>
      <c r="N16" s="691"/>
      <c r="O16" s="691"/>
      <c r="P16" s="691"/>
      <c r="Q16" s="691"/>
      <c r="R16" s="691"/>
      <c r="S16" s="691"/>
      <c r="T16" s="691"/>
      <c r="U16" s="691"/>
      <c r="V16" s="691"/>
      <c r="W16" s="691"/>
      <c r="X16" s="691"/>
      <c r="Y16" s="691"/>
      <c r="Z16" s="691"/>
      <c r="AA16" s="691"/>
      <c r="AB16" s="691"/>
      <c r="AC16" s="691"/>
      <c r="AD16" s="691"/>
      <c r="AE16" s="691"/>
      <c r="AF16" s="691"/>
      <c r="AG16" s="691"/>
      <c r="AH16" s="691"/>
      <c r="AI16" s="691"/>
      <c r="AJ16" s="700"/>
      <c r="AK16" s="701"/>
      <c r="AL16" s="679"/>
      <c r="AM16" s="679"/>
      <c r="AN16" s="675"/>
      <c r="AO16" s="675"/>
      <c r="AP16" s="726"/>
      <c r="AQ16" s="727"/>
      <c r="AR16" s="728"/>
      <c r="AS16" s="728"/>
      <c r="AT16" s="729"/>
      <c r="AU16" s="730"/>
      <c r="AV16" s="729"/>
      <c r="AW16" s="741"/>
      <c r="AX16" s="219"/>
      <c r="AY16" s="674"/>
      <c r="AZ16" s="674"/>
    </row>
    <row r="17" s="659" customFormat="1" customHeight="1" spans="1:52">
      <c r="A17" s="676"/>
      <c r="B17" s="678"/>
      <c r="C17" s="679"/>
      <c r="D17" s="674"/>
      <c r="E17" s="675"/>
      <c r="F17" s="675"/>
      <c r="G17" s="675"/>
      <c r="H17" s="675"/>
      <c r="I17" s="675"/>
      <c r="J17" s="675"/>
      <c r="K17" s="675"/>
      <c r="L17" s="691"/>
      <c r="M17" s="691"/>
      <c r="N17" s="691"/>
      <c r="O17" s="691"/>
      <c r="P17" s="691"/>
      <c r="Q17" s="691"/>
      <c r="R17" s="691"/>
      <c r="S17" s="691"/>
      <c r="T17" s="691"/>
      <c r="U17" s="691"/>
      <c r="V17" s="691"/>
      <c r="W17" s="691"/>
      <c r="X17" s="691"/>
      <c r="Y17" s="691"/>
      <c r="Z17" s="691"/>
      <c r="AA17" s="691"/>
      <c r="AB17" s="691"/>
      <c r="AC17" s="691"/>
      <c r="AD17" s="691"/>
      <c r="AE17" s="691"/>
      <c r="AF17" s="691"/>
      <c r="AG17" s="691"/>
      <c r="AH17" s="691"/>
      <c r="AI17" s="691"/>
      <c r="AJ17" s="700"/>
      <c r="AK17" s="701"/>
      <c r="AL17" s="702"/>
      <c r="AM17" s="702"/>
      <c r="AN17" s="675"/>
      <c r="AO17" s="675"/>
      <c r="AP17" s="726"/>
      <c r="AQ17" s="727"/>
      <c r="AR17" s="728"/>
      <c r="AS17" s="728"/>
      <c r="AT17" s="729"/>
      <c r="AU17" s="730"/>
      <c r="AV17" s="729"/>
      <c r="AW17" s="741"/>
      <c r="AX17" s="219"/>
      <c r="AY17" s="674"/>
      <c r="AZ17" s="674"/>
    </row>
    <row r="18" s="659" customFormat="1" customHeight="1" spans="1:52">
      <c r="A18" s="676"/>
      <c r="B18" s="678"/>
      <c r="C18" s="679"/>
      <c r="D18" s="674"/>
      <c r="E18" s="675"/>
      <c r="F18" s="675"/>
      <c r="G18" s="675"/>
      <c r="H18" s="675"/>
      <c r="I18" s="675"/>
      <c r="J18" s="675"/>
      <c r="K18" s="675"/>
      <c r="L18" s="691"/>
      <c r="M18" s="691"/>
      <c r="N18" s="691"/>
      <c r="O18" s="691"/>
      <c r="P18" s="691"/>
      <c r="Q18" s="691"/>
      <c r="R18" s="691"/>
      <c r="S18" s="691"/>
      <c r="T18" s="691"/>
      <c r="U18" s="691"/>
      <c r="V18" s="691"/>
      <c r="W18" s="691"/>
      <c r="X18" s="691"/>
      <c r="Y18" s="691"/>
      <c r="Z18" s="691"/>
      <c r="AA18" s="691"/>
      <c r="AB18" s="691"/>
      <c r="AC18" s="691"/>
      <c r="AD18" s="691"/>
      <c r="AE18" s="691"/>
      <c r="AF18" s="691"/>
      <c r="AG18" s="691"/>
      <c r="AH18" s="691"/>
      <c r="AI18" s="691"/>
      <c r="AJ18" s="700"/>
      <c r="AK18" s="701"/>
      <c r="AL18" s="679"/>
      <c r="AM18" s="679"/>
      <c r="AN18" s="675"/>
      <c r="AO18" s="675"/>
      <c r="AP18" s="726"/>
      <c r="AQ18" s="727"/>
      <c r="AR18" s="728"/>
      <c r="AS18" s="728"/>
      <c r="AT18" s="729"/>
      <c r="AU18" s="730"/>
      <c r="AV18" s="729"/>
      <c r="AW18" s="741"/>
      <c r="AX18" s="219"/>
      <c r="AY18" s="674"/>
      <c r="AZ18" s="674"/>
    </row>
    <row r="19" s="660" customFormat="1" customHeight="1" spans="1:52">
      <c r="A19" s="680"/>
      <c r="B19" s="681" t="s">
        <v>632</v>
      </c>
      <c r="C19" s="682"/>
      <c r="D19" s="681"/>
      <c r="E19" s="683"/>
      <c r="F19" s="683"/>
      <c r="G19" s="683"/>
      <c r="H19" s="683"/>
      <c r="I19" s="683"/>
      <c r="J19" s="683"/>
      <c r="K19" s="683"/>
      <c r="L19" s="692"/>
      <c r="M19" s="692"/>
      <c r="N19" s="692"/>
      <c r="O19" s="692"/>
      <c r="P19" s="692"/>
      <c r="Q19" s="692"/>
      <c r="R19" s="692"/>
      <c r="S19" s="692"/>
      <c r="T19" s="692"/>
      <c r="U19" s="692"/>
      <c r="V19" s="692"/>
      <c r="W19" s="692"/>
      <c r="X19" s="692"/>
      <c r="Y19" s="692"/>
      <c r="Z19" s="692"/>
      <c r="AA19" s="692"/>
      <c r="AB19" s="692"/>
      <c r="AC19" s="692"/>
      <c r="AD19" s="692"/>
      <c r="AE19" s="692"/>
      <c r="AF19" s="692"/>
      <c r="AG19" s="692"/>
      <c r="AH19" s="692"/>
      <c r="AI19" s="692"/>
      <c r="AJ19" s="703"/>
      <c r="AK19" s="704"/>
      <c r="AL19" s="682"/>
      <c r="AM19" s="682"/>
      <c r="AN19" s="683"/>
      <c r="AO19" s="683"/>
      <c r="AP19" s="731"/>
      <c r="AQ19" s="732"/>
      <c r="AR19" s="188">
        <f>SUM(AR8:AR18)</f>
        <v>0</v>
      </c>
      <c r="AS19" s="188">
        <f>SUM(AS8:AS18)</f>
        <v>0</v>
      </c>
      <c r="AT19" s="188">
        <f>SUM(AT8:AT18)</f>
        <v>0</v>
      </c>
      <c r="AU19" s="188"/>
      <c r="AV19" s="188">
        <f>SUM(AV8:AV18)</f>
        <v>0</v>
      </c>
      <c r="AW19" s="742"/>
      <c r="AX19" s="188"/>
      <c r="AY19" s="681"/>
      <c r="AZ19" s="681"/>
    </row>
    <row r="20" s="660" customFormat="1" customHeight="1" spans="1:52">
      <c r="A20" s="684"/>
      <c r="B20" s="681" t="s">
        <v>106</v>
      </c>
      <c r="C20" s="682"/>
      <c r="D20" s="188"/>
      <c r="E20" s="683"/>
      <c r="F20" s="683"/>
      <c r="G20" s="683"/>
      <c r="H20" s="683"/>
      <c r="I20" s="683"/>
      <c r="J20" s="683"/>
      <c r="K20" s="683"/>
      <c r="L20" s="692"/>
      <c r="M20" s="692"/>
      <c r="N20" s="692"/>
      <c r="O20" s="692"/>
      <c r="P20" s="692"/>
      <c r="Q20" s="692"/>
      <c r="R20" s="692"/>
      <c r="S20" s="692"/>
      <c r="T20" s="692"/>
      <c r="U20" s="692"/>
      <c r="V20" s="692"/>
      <c r="W20" s="692"/>
      <c r="X20" s="692"/>
      <c r="Y20" s="692"/>
      <c r="Z20" s="692"/>
      <c r="AA20" s="692"/>
      <c r="AB20" s="692"/>
      <c r="AC20" s="692"/>
      <c r="AD20" s="692"/>
      <c r="AE20" s="692"/>
      <c r="AF20" s="692"/>
      <c r="AG20" s="692"/>
      <c r="AH20" s="692"/>
      <c r="AI20" s="692"/>
      <c r="AJ20" s="681"/>
      <c r="AK20" s="704"/>
      <c r="AL20" s="681"/>
      <c r="AM20" s="681"/>
      <c r="AN20" s="683"/>
      <c r="AO20" s="683"/>
      <c r="AP20" s="731"/>
      <c r="AQ20" s="683"/>
      <c r="AR20" s="188"/>
      <c r="AS20" s="188"/>
      <c r="AT20" s="188"/>
      <c r="AU20" s="188"/>
      <c r="AV20" s="188"/>
      <c r="AW20" s="742" t="e">
        <f>(AV20-AS20)/AS20*100</f>
        <v>#DIV/0!</v>
      </c>
      <c r="AX20" s="681"/>
      <c r="AY20" s="681"/>
      <c r="AZ20" s="681"/>
    </row>
    <row r="21" s="660" customFormat="1" customHeight="1" spans="1:52">
      <c r="A21" s="684"/>
      <c r="B21" s="681" t="s">
        <v>633</v>
      </c>
      <c r="C21" s="685"/>
      <c r="D21" s="686"/>
      <c r="E21" s="683"/>
      <c r="F21" s="683"/>
      <c r="G21" s="683"/>
      <c r="H21" s="683"/>
      <c r="I21" s="683"/>
      <c r="J21" s="683"/>
      <c r="K21" s="683"/>
      <c r="L21" s="692"/>
      <c r="M21" s="692"/>
      <c r="N21" s="692"/>
      <c r="O21" s="692"/>
      <c r="P21" s="692"/>
      <c r="Q21" s="692"/>
      <c r="R21" s="692"/>
      <c r="S21" s="692"/>
      <c r="T21" s="692"/>
      <c r="U21" s="692"/>
      <c r="V21" s="692"/>
      <c r="W21" s="692"/>
      <c r="X21" s="692"/>
      <c r="Y21" s="692"/>
      <c r="Z21" s="692"/>
      <c r="AA21" s="692"/>
      <c r="AB21" s="692"/>
      <c r="AC21" s="692"/>
      <c r="AD21" s="692"/>
      <c r="AE21" s="692"/>
      <c r="AF21" s="692"/>
      <c r="AG21" s="692"/>
      <c r="AH21" s="692"/>
      <c r="AI21" s="692"/>
      <c r="AJ21" s="681"/>
      <c r="AK21" s="704"/>
      <c r="AL21" s="681"/>
      <c r="AM21" s="681"/>
      <c r="AN21" s="683"/>
      <c r="AO21" s="683"/>
      <c r="AP21" s="731"/>
      <c r="AQ21" s="683"/>
      <c r="AR21" s="188">
        <f>AR19-AR20</f>
        <v>0</v>
      </c>
      <c r="AS21" s="188">
        <f>AS19-AS20</f>
        <v>0</v>
      </c>
      <c r="AT21" s="188">
        <f>AT19-AT20</f>
        <v>0</v>
      </c>
      <c r="AU21" s="188"/>
      <c r="AV21" s="188">
        <f>AV19-AV20</f>
        <v>0</v>
      </c>
      <c r="AW21" s="742"/>
      <c r="AX21" s="681"/>
      <c r="AY21" s="681"/>
      <c r="AZ21" s="681"/>
    </row>
    <row r="22" s="658" customFormat="1" customHeight="1" spans="1:51">
      <c r="A22" s="29" t="e">
        <f>#REF!&amp;#REF!</f>
        <v>#REF!</v>
      </c>
      <c r="E22" s="687"/>
      <c r="F22" s="687"/>
      <c r="G22" s="687"/>
      <c r="H22" s="687"/>
      <c r="I22" s="687"/>
      <c r="J22" s="687"/>
      <c r="K22" s="687"/>
      <c r="L22" s="687"/>
      <c r="M22" s="687"/>
      <c r="N22" s="687"/>
      <c r="O22" s="687"/>
      <c r="P22" s="687"/>
      <c r="Q22" s="687"/>
      <c r="R22" s="687"/>
      <c r="S22" s="687"/>
      <c r="T22" s="687"/>
      <c r="U22" s="687"/>
      <c r="V22" s="687"/>
      <c r="W22" s="687"/>
      <c r="X22" s="687"/>
      <c r="Y22" s="687"/>
      <c r="Z22" s="29" t="e">
        <f>#REF!&amp;#REF!</f>
        <v>#REF!</v>
      </c>
      <c r="AA22" s="687"/>
      <c r="AB22" s="687"/>
      <c r="AC22" s="687"/>
      <c r="AD22" s="687"/>
      <c r="AE22" s="687"/>
      <c r="AF22" s="687"/>
      <c r="AG22" s="687"/>
      <c r="AH22" s="687"/>
      <c r="AI22" s="687"/>
      <c r="AK22" s="705"/>
      <c r="AL22" s="706"/>
      <c r="AM22" s="706"/>
      <c r="AN22" s="687"/>
      <c r="AO22" s="687"/>
      <c r="AP22" s="687"/>
      <c r="AQ22" s="733" t="str">
        <f>现金!G21</f>
        <v>北京卓信大华资产评估有限公司</v>
      </c>
      <c r="AR22" s="733"/>
      <c r="AS22" s="733"/>
      <c r="AT22" s="733"/>
      <c r="AU22" s="733"/>
      <c r="AV22" s="733"/>
      <c r="AW22" s="733"/>
      <c r="AX22" s="733"/>
      <c r="AY22" s="733"/>
    </row>
    <row r="23" s="658" customFormat="1" customHeight="1" spans="1:45">
      <c r="A23" s="29" t="e">
        <f>#REF!&amp;#REF!</f>
        <v>#REF!</v>
      </c>
      <c r="E23" s="687"/>
      <c r="F23" s="687"/>
      <c r="G23" s="687"/>
      <c r="H23" s="687"/>
      <c r="I23" s="687"/>
      <c r="J23" s="687"/>
      <c r="K23" s="687"/>
      <c r="L23" s="687"/>
      <c r="M23" s="687"/>
      <c r="N23" s="687"/>
      <c r="O23" s="687"/>
      <c r="P23" s="687"/>
      <c r="Q23" s="687"/>
      <c r="R23" s="687"/>
      <c r="S23" s="687"/>
      <c r="T23" s="687"/>
      <c r="U23" s="687"/>
      <c r="V23" s="687"/>
      <c r="W23" s="687"/>
      <c r="X23" s="687"/>
      <c r="Y23" s="687"/>
      <c r="Z23" s="687"/>
      <c r="AA23" s="687"/>
      <c r="AB23" s="687"/>
      <c r="AC23" s="687"/>
      <c r="AD23" s="687"/>
      <c r="AE23" s="687"/>
      <c r="AF23" s="687"/>
      <c r="AG23" s="687"/>
      <c r="AH23" s="687"/>
      <c r="AI23" s="687"/>
      <c r="AK23" s="705"/>
      <c r="AL23" s="706"/>
      <c r="AM23" s="706"/>
      <c r="AN23" s="687"/>
      <c r="AO23" s="687"/>
      <c r="AP23" s="687"/>
      <c r="AQ23" s="687"/>
      <c r="AR23" s="734"/>
      <c r="AS23" s="659"/>
    </row>
    <row r="24" s="658" customFormat="1" customHeight="1" spans="5:45">
      <c r="E24" s="687"/>
      <c r="F24" s="687"/>
      <c r="G24" s="687"/>
      <c r="H24" s="687"/>
      <c r="I24" s="687"/>
      <c r="J24" s="687"/>
      <c r="K24" s="687"/>
      <c r="L24" s="687"/>
      <c r="M24" s="687"/>
      <c r="N24" s="687"/>
      <c r="O24" s="687"/>
      <c r="P24" s="687"/>
      <c r="Q24" s="687"/>
      <c r="R24" s="687"/>
      <c r="S24" s="687"/>
      <c r="T24" s="687"/>
      <c r="U24" s="687"/>
      <c r="V24" s="687"/>
      <c r="W24" s="687"/>
      <c r="X24" s="687"/>
      <c r="Y24" s="687"/>
      <c r="Z24" s="687"/>
      <c r="AA24" s="687"/>
      <c r="AB24" s="687"/>
      <c r="AC24" s="687"/>
      <c r="AD24" s="687"/>
      <c r="AE24" s="687"/>
      <c r="AF24" s="687"/>
      <c r="AG24" s="687"/>
      <c r="AH24" s="687"/>
      <c r="AI24" s="687"/>
      <c r="AK24" s="705"/>
      <c r="AL24" s="706"/>
      <c r="AM24" s="706"/>
      <c r="AN24" s="687"/>
      <c r="AO24" s="687"/>
      <c r="AP24" s="687"/>
      <c r="AQ24" s="687"/>
      <c r="AR24" s="734"/>
      <c r="AS24" s="659"/>
    </row>
    <row r="25" customHeight="1" spans="5:45">
      <c r="E25" s="687"/>
      <c r="F25" s="687"/>
      <c r="G25" s="687"/>
      <c r="H25" s="687"/>
      <c r="I25" s="687"/>
      <c r="J25" s="687"/>
      <c r="K25" s="687"/>
      <c r="L25" s="687"/>
      <c r="M25" s="687"/>
      <c r="N25" s="687"/>
      <c r="O25" s="687"/>
      <c r="P25" s="687"/>
      <c r="Q25" s="687"/>
      <c r="R25" s="687"/>
      <c r="S25" s="687"/>
      <c r="T25" s="687"/>
      <c r="U25" s="687"/>
      <c r="V25" s="687"/>
      <c r="W25" s="687"/>
      <c r="X25" s="687"/>
      <c r="Y25" s="687"/>
      <c r="Z25" s="687"/>
      <c r="AA25" s="687"/>
      <c r="AB25" s="687"/>
      <c r="AC25" s="687"/>
      <c r="AD25" s="687"/>
      <c r="AE25" s="687"/>
      <c r="AF25" s="687"/>
      <c r="AG25" s="687"/>
      <c r="AH25" s="687"/>
      <c r="AI25" s="687"/>
      <c r="AK25" s="705"/>
      <c r="AN25" s="687"/>
      <c r="AO25" s="687"/>
      <c r="AP25" s="687"/>
      <c r="AQ25" s="687"/>
      <c r="AR25" s="735"/>
      <c r="AS25" s="736"/>
    </row>
    <row r="26" customHeight="1" spans="5:45">
      <c r="E26" s="687"/>
      <c r="F26" s="687"/>
      <c r="G26" s="687"/>
      <c r="H26" s="687"/>
      <c r="I26" s="687"/>
      <c r="J26" s="687"/>
      <c r="K26" s="687"/>
      <c r="L26" s="687"/>
      <c r="M26" s="687"/>
      <c r="N26" s="687"/>
      <c r="O26" s="687"/>
      <c r="P26" s="687"/>
      <c r="Q26" s="687"/>
      <c r="R26" s="687"/>
      <c r="S26" s="687"/>
      <c r="T26" s="687"/>
      <c r="U26" s="687"/>
      <c r="V26" s="687"/>
      <c r="W26" s="687"/>
      <c r="X26" s="687"/>
      <c r="Y26" s="687"/>
      <c r="Z26" s="687"/>
      <c r="AA26" s="687"/>
      <c r="AB26" s="687"/>
      <c r="AC26" s="687"/>
      <c r="AD26" s="687"/>
      <c r="AE26" s="687"/>
      <c r="AF26" s="687"/>
      <c r="AG26" s="687"/>
      <c r="AH26" s="687"/>
      <c r="AI26" s="687"/>
      <c r="AK26" s="705"/>
      <c r="AN26" s="687"/>
      <c r="AO26" s="687"/>
      <c r="AP26" s="687"/>
      <c r="AQ26" s="687"/>
      <c r="AR26" s="735"/>
      <c r="AS26" s="736"/>
    </row>
    <row r="27" customHeight="1" spans="5:45">
      <c r="E27" s="687"/>
      <c r="F27" s="687"/>
      <c r="G27" s="687"/>
      <c r="H27" s="687"/>
      <c r="I27" s="687"/>
      <c r="J27" s="687"/>
      <c r="K27" s="687"/>
      <c r="L27" s="687"/>
      <c r="M27" s="687"/>
      <c r="N27" s="687"/>
      <c r="O27" s="687"/>
      <c r="P27" s="687"/>
      <c r="Q27" s="687"/>
      <c r="R27" s="687"/>
      <c r="S27" s="687"/>
      <c r="T27" s="687"/>
      <c r="U27" s="687"/>
      <c r="V27" s="687"/>
      <c r="W27" s="687"/>
      <c r="X27" s="687"/>
      <c r="Y27" s="687"/>
      <c r="Z27" s="687"/>
      <c r="AA27" s="687"/>
      <c r="AB27" s="687"/>
      <c r="AC27" s="687"/>
      <c r="AD27" s="687"/>
      <c r="AE27" s="687"/>
      <c r="AF27" s="687"/>
      <c r="AG27" s="687"/>
      <c r="AH27" s="687"/>
      <c r="AI27" s="687"/>
      <c r="AK27" s="705"/>
      <c r="AN27" s="687"/>
      <c r="AO27" s="687"/>
      <c r="AP27" s="687"/>
      <c r="AQ27" s="687"/>
      <c r="AR27" s="735"/>
      <c r="AS27" s="736"/>
    </row>
    <row r="28" customHeight="1" spans="5:45">
      <c r="E28" s="687"/>
      <c r="F28" s="687"/>
      <c r="G28" s="687"/>
      <c r="H28" s="687"/>
      <c r="I28" s="687"/>
      <c r="J28" s="687"/>
      <c r="K28" s="687"/>
      <c r="L28" s="687"/>
      <c r="M28" s="687"/>
      <c r="N28" s="687"/>
      <c r="O28" s="687"/>
      <c r="P28" s="687"/>
      <c r="Q28" s="687"/>
      <c r="R28" s="687"/>
      <c r="S28" s="687"/>
      <c r="T28" s="687"/>
      <c r="U28" s="687"/>
      <c r="V28" s="687"/>
      <c r="W28" s="687"/>
      <c r="X28" s="687"/>
      <c r="Y28" s="687"/>
      <c r="Z28" s="687"/>
      <c r="AA28" s="687"/>
      <c r="AB28" s="687"/>
      <c r="AC28" s="687"/>
      <c r="AD28" s="687"/>
      <c r="AE28" s="687"/>
      <c r="AF28" s="687"/>
      <c r="AG28" s="687"/>
      <c r="AH28" s="687"/>
      <c r="AI28" s="687"/>
      <c r="AK28" s="705"/>
      <c r="AN28" s="687"/>
      <c r="AO28" s="687"/>
      <c r="AP28" s="687"/>
      <c r="AQ28" s="687"/>
      <c r="AR28" s="735"/>
      <c r="AS28" s="736"/>
    </row>
    <row r="29" customHeight="1" spans="5:43">
      <c r="E29" s="688"/>
      <c r="F29" s="688"/>
      <c r="G29" s="688"/>
      <c r="H29" s="689"/>
      <c r="I29" s="689"/>
      <c r="J29" s="689"/>
      <c r="K29" s="689"/>
      <c r="L29" s="689"/>
      <c r="M29" s="689"/>
      <c r="N29" s="689"/>
      <c r="O29" s="689"/>
      <c r="P29" s="689"/>
      <c r="Q29" s="689"/>
      <c r="R29" s="689"/>
      <c r="S29" s="689"/>
      <c r="T29" s="689"/>
      <c r="U29" s="689"/>
      <c r="V29" s="689"/>
      <c r="W29" s="689"/>
      <c r="X29" s="689"/>
      <c r="Y29" s="689"/>
      <c r="Z29" s="689"/>
      <c r="AA29" s="689"/>
      <c r="AB29" s="689"/>
      <c r="AC29" s="689"/>
      <c r="AD29" s="689"/>
      <c r="AE29" s="689"/>
      <c r="AF29" s="689"/>
      <c r="AG29" s="689"/>
      <c r="AH29" s="689"/>
      <c r="AI29" s="689"/>
      <c r="AK29" s="707"/>
      <c r="AN29" s="689"/>
      <c r="AO29" s="689"/>
      <c r="AP29" s="689"/>
      <c r="AQ29" s="689"/>
    </row>
    <row r="30" customHeight="1" spans="5:43">
      <c r="E30" s="688"/>
      <c r="F30" s="688"/>
      <c r="G30" s="688"/>
      <c r="H30" s="689"/>
      <c r="I30" s="689"/>
      <c r="J30" s="689"/>
      <c r="K30" s="689"/>
      <c r="L30" s="689"/>
      <c r="M30" s="689"/>
      <c r="N30" s="689"/>
      <c r="O30" s="689"/>
      <c r="P30" s="689"/>
      <c r="Q30" s="689"/>
      <c r="R30" s="689"/>
      <c r="S30" s="689"/>
      <c r="T30" s="689"/>
      <c r="U30" s="689"/>
      <c r="V30" s="689"/>
      <c r="W30" s="689"/>
      <c r="X30" s="689"/>
      <c r="Y30" s="689"/>
      <c r="Z30" s="689"/>
      <c r="AA30" s="689"/>
      <c r="AB30" s="689"/>
      <c r="AC30" s="689"/>
      <c r="AD30" s="689"/>
      <c r="AE30" s="689"/>
      <c r="AF30" s="689"/>
      <c r="AG30" s="689"/>
      <c r="AH30" s="689"/>
      <c r="AI30" s="689"/>
      <c r="AK30" s="707"/>
      <c r="AN30" s="689"/>
      <c r="AO30" s="689"/>
      <c r="AP30" s="689"/>
      <c r="AQ30" s="689"/>
    </row>
  </sheetData>
  <autoFilter ref="A7:AY23">
    <extLst/>
  </autoFilter>
  <mergeCells count="58">
    <mergeCell ref="A1:AX1"/>
    <mergeCell ref="L4:M4"/>
    <mergeCell ref="N4:O4"/>
    <mergeCell ref="R4:U4"/>
    <mergeCell ref="S5:T5"/>
    <mergeCell ref="BA6:BC6"/>
    <mergeCell ref="AQ22:AY2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5:L7"/>
    <mergeCell ref="M5:M7"/>
    <mergeCell ref="N5:N7"/>
    <mergeCell ref="O5:O7"/>
    <mergeCell ref="R5:R7"/>
    <mergeCell ref="U5:U6"/>
    <mergeCell ref="X6:X7"/>
    <mergeCell ref="Y6:Y7"/>
    <mergeCell ref="Z6:Z7"/>
    <mergeCell ref="AA6:AA7"/>
    <mergeCell ref="AB4:AB7"/>
    <mergeCell ref="AC4:AC7"/>
    <mergeCell ref="AD4:AD7"/>
    <mergeCell ref="AE4:AE7"/>
    <mergeCell ref="AF4:AF7"/>
    <mergeCell ref="AG4:AG7"/>
    <mergeCell ref="AH4:AH7"/>
    <mergeCell ref="AI4:AI7"/>
    <mergeCell ref="AJ4:AJ7"/>
    <mergeCell ref="AK4:AK7"/>
    <mergeCell ref="AL4:AL7"/>
    <mergeCell ref="AM4:AM7"/>
    <mergeCell ref="AN4:AN7"/>
    <mergeCell ref="AO4:AO7"/>
    <mergeCell ref="AP4:AP7"/>
    <mergeCell ref="AQ4:AQ7"/>
    <mergeCell ref="AR6:AR7"/>
    <mergeCell ref="AS6:AS7"/>
    <mergeCell ref="AT6:AT7"/>
    <mergeCell ref="AU6:AU7"/>
    <mergeCell ref="AV6:AV7"/>
    <mergeCell ref="AW4:AW7"/>
    <mergeCell ref="AX4:AX7"/>
    <mergeCell ref="AY4:AY7"/>
    <mergeCell ref="AZ4:AZ7"/>
    <mergeCell ref="P4:Q5"/>
    <mergeCell ref="V4:W5"/>
    <mergeCell ref="AR4:AS5"/>
    <mergeCell ref="AT4:AV5"/>
    <mergeCell ref="X4:AA5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7"/>
  <sheetViews>
    <sheetView workbookViewId="0">
      <pane xSplit="6" ySplit="5" topLeftCell="G105" activePane="bottomRight" state="frozen"/>
      <selection/>
      <selection pane="topRight"/>
      <selection pane="bottomLeft"/>
      <selection pane="bottomRight" activeCell="J2" sqref="J$1:O$1048576"/>
    </sheetView>
  </sheetViews>
  <sheetFormatPr defaultColWidth="9" defaultRowHeight="21" customHeight="1"/>
  <cols>
    <col min="1" max="1" width="4.75" style="199" customWidth="1"/>
    <col min="2" max="2" width="11.25" style="199" customWidth="1"/>
    <col min="3" max="3" width="13.125" style="162" customWidth="1"/>
    <col min="4" max="4" width="13.5" style="162" customWidth="1"/>
    <col min="5" max="5" width="28" style="162" customWidth="1"/>
    <col min="6" max="6" width="4.625" style="199" customWidth="1"/>
    <col min="7" max="7" width="5.375" style="199" customWidth="1"/>
    <col min="8" max="8" width="10.5" style="472" hidden="1" customWidth="1"/>
    <col min="9" max="9" width="10.125" style="596" hidden="1" customWidth="1"/>
    <col min="10" max="10" width="7" style="597" customWidth="1"/>
    <col min="11" max="11" width="7.375" style="597" customWidth="1"/>
    <col min="12" max="12" width="9.375" style="162" customWidth="1"/>
    <col min="13" max="13" width="6.625" style="199" hidden="1" customWidth="1"/>
    <col min="14" max="15" width="9" style="199" hidden="1" customWidth="1"/>
    <col min="16" max="16" width="8.125" style="199" hidden="1" customWidth="1"/>
    <col min="17" max="17" width="8.875" style="199" hidden="1" customWidth="1"/>
    <col min="18" max="18" width="12.75" style="199" hidden="1" customWidth="1"/>
    <col min="19" max="19" width="9" style="199"/>
    <col min="20" max="20" width="9.625" style="199" customWidth="1"/>
    <col min="21" max="16384" width="9" style="199"/>
  </cols>
  <sheetData>
    <row r="1" customHeight="1" spans="1:12">
      <c r="A1" s="136" t="s">
        <v>634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customHeight="1" spans="3:12">
      <c r="C2" s="199"/>
      <c r="D2" s="199"/>
      <c r="E2" s="199"/>
      <c r="K2" s="613"/>
      <c r="L2" s="199"/>
    </row>
    <row r="3" s="139" customFormat="1" customHeight="1" spans="1:12">
      <c r="A3" s="598" t="s">
        <v>494</v>
      </c>
      <c r="B3" s="275"/>
      <c r="C3" s="275"/>
      <c r="D3" s="275"/>
      <c r="E3" s="354"/>
      <c r="F3" s="275"/>
      <c r="G3" s="275"/>
      <c r="H3" s="599"/>
      <c r="I3" s="355" t="e">
        <f>#REF!</f>
        <v>#REF!</v>
      </c>
      <c r="J3" s="614" t="s">
        <v>2</v>
      </c>
      <c r="L3" s="275"/>
    </row>
    <row r="4" s="471" customFormat="1" customHeight="1" spans="1:18">
      <c r="A4" s="552" t="s">
        <v>3</v>
      </c>
      <c r="B4" s="552" t="s">
        <v>635</v>
      </c>
      <c r="C4" s="552" t="s">
        <v>636</v>
      </c>
      <c r="D4" s="475" t="s">
        <v>637</v>
      </c>
      <c r="E4" s="475" t="s">
        <v>638</v>
      </c>
      <c r="F4" s="552" t="s">
        <v>249</v>
      </c>
      <c r="G4" s="552" t="s">
        <v>200</v>
      </c>
      <c r="H4" s="600" t="s">
        <v>639</v>
      </c>
      <c r="I4" s="600" t="s">
        <v>640</v>
      </c>
      <c r="J4" s="615" t="s">
        <v>531</v>
      </c>
      <c r="K4" s="552" t="s">
        <v>315</v>
      </c>
      <c r="L4" s="552" t="s">
        <v>641</v>
      </c>
      <c r="M4" s="73" t="s">
        <v>469</v>
      </c>
      <c r="N4" s="426"/>
      <c r="O4" s="75"/>
      <c r="P4" s="616" t="s">
        <v>642</v>
      </c>
      <c r="Q4" s="368" t="s">
        <v>643</v>
      </c>
      <c r="R4" s="624" t="s">
        <v>644</v>
      </c>
    </row>
    <row r="5" s="471" customFormat="1" customHeight="1" spans="1:18">
      <c r="A5" s="553"/>
      <c r="B5" s="553"/>
      <c r="C5" s="553"/>
      <c r="D5" s="553"/>
      <c r="E5" s="553"/>
      <c r="F5" s="553"/>
      <c r="G5" s="601"/>
      <c r="H5" s="601"/>
      <c r="I5" s="601"/>
      <c r="J5" s="617"/>
      <c r="K5" s="553"/>
      <c r="L5" s="553"/>
      <c r="M5" s="17" t="s">
        <v>124</v>
      </c>
      <c r="N5" s="17" t="s">
        <v>125</v>
      </c>
      <c r="O5" s="17" t="s">
        <v>126</v>
      </c>
      <c r="P5" s="618"/>
      <c r="Q5" s="368"/>
      <c r="R5" s="624"/>
    </row>
    <row r="6" customHeight="1" spans="1:20">
      <c r="A6" s="602">
        <f>ROW()-5</f>
        <v>1</v>
      </c>
      <c r="B6" s="603" t="s">
        <v>645</v>
      </c>
      <c r="C6" s="604" t="s">
        <v>646</v>
      </c>
      <c r="D6" s="605" t="s">
        <v>647</v>
      </c>
      <c r="E6" s="606" t="s">
        <v>648</v>
      </c>
      <c r="F6" s="607">
        <v>1</v>
      </c>
      <c r="G6" s="607" t="s">
        <v>649</v>
      </c>
      <c r="H6" s="608">
        <v>38503</v>
      </c>
      <c r="I6" s="608">
        <v>38503</v>
      </c>
      <c r="J6" s="619"/>
      <c r="K6" s="608" t="s">
        <v>650</v>
      </c>
      <c r="L6" s="620" t="s">
        <v>514</v>
      </c>
      <c r="M6" s="621"/>
      <c r="N6" s="621"/>
      <c r="O6" s="621"/>
      <c r="P6" s="622" t="s">
        <v>651</v>
      </c>
      <c r="Q6" s="625">
        <v>0.15</v>
      </c>
      <c r="R6" s="224">
        <v>8861.9</v>
      </c>
      <c r="T6" s="626"/>
    </row>
    <row r="7" customHeight="1" spans="1:20">
      <c r="A7" s="602">
        <f t="shared" ref="A7:A70" si="0">ROW()-5</f>
        <v>2</v>
      </c>
      <c r="B7" s="603" t="s">
        <v>652</v>
      </c>
      <c r="C7" s="604" t="s">
        <v>653</v>
      </c>
      <c r="D7" s="605" t="s">
        <v>654</v>
      </c>
      <c r="E7" s="606" t="s">
        <v>655</v>
      </c>
      <c r="F7" s="607">
        <v>1</v>
      </c>
      <c r="G7" s="607" t="s">
        <v>649</v>
      </c>
      <c r="H7" s="608">
        <v>38503</v>
      </c>
      <c r="I7" s="608">
        <v>38503</v>
      </c>
      <c r="J7" s="619"/>
      <c r="K7" s="608" t="s">
        <v>650</v>
      </c>
      <c r="L7" s="620" t="s">
        <v>514</v>
      </c>
      <c r="M7" s="621"/>
      <c r="N7" s="621"/>
      <c r="O7" s="621"/>
      <c r="P7" s="622" t="s">
        <v>651</v>
      </c>
      <c r="Q7" s="625">
        <v>0.002</v>
      </c>
      <c r="R7" s="224">
        <v>3479.3</v>
      </c>
      <c r="T7" s="626"/>
    </row>
    <row r="8" customHeight="1" spans="1:20">
      <c r="A8" s="602">
        <f t="shared" si="0"/>
        <v>3</v>
      </c>
      <c r="B8" s="606" t="s">
        <v>656</v>
      </c>
      <c r="C8" s="609" t="s">
        <v>657</v>
      </c>
      <c r="D8" s="610" t="s">
        <v>658</v>
      </c>
      <c r="E8" s="603" t="s">
        <v>659</v>
      </c>
      <c r="F8" s="607">
        <v>1</v>
      </c>
      <c r="G8" s="607" t="s">
        <v>649</v>
      </c>
      <c r="H8" s="608">
        <v>38905</v>
      </c>
      <c r="I8" s="608">
        <v>38989</v>
      </c>
      <c r="J8" s="619"/>
      <c r="K8" s="608" t="s">
        <v>650</v>
      </c>
      <c r="L8" s="620" t="s">
        <v>514</v>
      </c>
      <c r="M8" s="621"/>
      <c r="N8" s="621"/>
      <c r="O8" s="621"/>
      <c r="P8" s="622" t="s">
        <v>651</v>
      </c>
      <c r="Q8" s="625">
        <v>3.8</v>
      </c>
      <c r="R8" s="224">
        <v>9835.69</v>
      </c>
      <c r="T8" s="626"/>
    </row>
    <row r="9" customHeight="1" spans="1:20">
      <c r="A9" s="602">
        <f t="shared" si="0"/>
        <v>4</v>
      </c>
      <c r="B9" s="606" t="s">
        <v>660</v>
      </c>
      <c r="C9" s="609" t="s">
        <v>661</v>
      </c>
      <c r="D9" s="610" t="s">
        <v>662</v>
      </c>
      <c r="E9" s="603" t="s">
        <v>663</v>
      </c>
      <c r="F9" s="607">
        <v>1</v>
      </c>
      <c r="G9" s="607" t="s">
        <v>649</v>
      </c>
      <c r="H9" s="608">
        <v>38825</v>
      </c>
      <c r="I9" s="608">
        <v>38989</v>
      </c>
      <c r="J9" s="619"/>
      <c r="K9" s="608" t="s">
        <v>650</v>
      </c>
      <c r="L9" s="620" t="s">
        <v>514</v>
      </c>
      <c r="M9" s="621"/>
      <c r="N9" s="621"/>
      <c r="O9" s="621"/>
      <c r="P9" s="622" t="s">
        <v>651</v>
      </c>
      <c r="Q9" s="625">
        <v>130</v>
      </c>
      <c r="R9" s="224">
        <v>167398.21</v>
      </c>
      <c r="T9" s="626"/>
    </row>
    <row r="10" customHeight="1" spans="1:20">
      <c r="A10" s="602">
        <f t="shared" si="0"/>
        <v>5</v>
      </c>
      <c r="B10" s="606" t="s">
        <v>664</v>
      </c>
      <c r="C10" s="609" t="s">
        <v>665</v>
      </c>
      <c r="D10" s="610" t="s">
        <v>666</v>
      </c>
      <c r="E10" s="603" t="s">
        <v>663</v>
      </c>
      <c r="F10" s="607">
        <v>1</v>
      </c>
      <c r="G10" s="607" t="s">
        <v>649</v>
      </c>
      <c r="H10" s="608">
        <v>38922</v>
      </c>
      <c r="I10" s="608">
        <v>38989</v>
      </c>
      <c r="J10" s="619"/>
      <c r="K10" s="608" t="s">
        <v>650</v>
      </c>
      <c r="L10" s="620" t="s">
        <v>514</v>
      </c>
      <c r="M10" s="621"/>
      <c r="N10" s="621"/>
      <c r="O10" s="621"/>
      <c r="P10" s="622" t="s">
        <v>651</v>
      </c>
      <c r="Q10" s="625">
        <v>35</v>
      </c>
      <c r="R10" s="224">
        <v>56911.4</v>
      </c>
      <c r="T10" s="626"/>
    </row>
    <row r="11" customHeight="1" spans="1:20">
      <c r="A11" s="602">
        <f t="shared" si="0"/>
        <v>6</v>
      </c>
      <c r="B11" s="606" t="s">
        <v>667</v>
      </c>
      <c r="C11" s="609" t="s">
        <v>668</v>
      </c>
      <c r="D11" s="610" t="s">
        <v>669</v>
      </c>
      <c r="E11" s="603" t="s">
        <v>670</v>
      </c>
      <c r="F11" s="607">
        <v>1</v>
      </c>
      <c r="G11" s="607" t="s">
        <v>649</v>
      </c>
      <c r="H11" s="608">
        <v>38905</v>
      </c>
      <c r="I11" s="608">
        <v>38989</v>
      </c>
      <c r="J11" s="619"/>
      <c r="K11" s="608" t="s">
        <v>650</v>
      </c>
      <c r="L11" s="620" t="s">
        <v>514</v>
      </c>
      <c r="M11" s="621"/>
      <c r="N11" s="621"/>
      <c r="O11" s="621"/>
      <c r="P11" s="622" t="s">
        <v>651</v>
      </c>
      <c r="Q11" s="625">
        <v>85</v>
      </c>
      <c r="R11" s="224">
        <v>196229.95</v>
      </c>
      <c r="T11" s="626"/>
    </row>
    <row r="12" customHeight="1" spans="1:20">
      <c r="A12" s="602">
        <f t="shared" si="0"/>
        <v>7</v>
      </c>
      <c r="B12" s="606" t="s">
        <v>671</v>
      </c>
      <c r="C12" s="609" t="s">
        <v>672</v>
      </c>
      <c r="D12" s="610" t="s">
        <v>673</v>
      </c>
      <c r="E12" s="603" t="s">
        <v>674</v>
      </c>
      <c r="F12" s="607">
        <v>1</v>
      </c>
      <c r="G12" s="607" t="s">
        <v>649</v>
      </c>
      <c r="H12" s="608">
        <v>38854</v>
      </c>
      <c r="I12" s="608">
        <v>38990</v>
      </c>
      <c r="J12" s="619"/>
      <c r="K12" s="608" t="s">
        <v>650</v>
      </c>
      <c r="L12" s="620" t="s">
        <v>514</v>
      </c>
      <c r="M12" s="621"/>
      <c r="N12" s="621"/>
      <c r="O12" s="621"/>
      <c r="P12" s="622" t="s">
        <v>651</v>
      </c>
      <c r="Q12" s="625">
        <v>0.8</v>
      </c>
      <c r="R12" s="224">
        <v>2235.95</v>
      </c>
      <c r="T12" s="626"/>
    </row>
    <row r="13" customHeight="1" spans="1:20">
      <c r="A13" s="602">
        <f t="shared" si="0"/>
        <v>8</v>
      </c>
      <c r="B13" s="606" t="s">
        <v>675</v>
      </c>
      <c r="C13" s="609" t="s">
        <v>676</v>
      </c>
      <c r="D13" s="610" t="s">
        <v>677</v>
      </c>
      <c r="E13" s="603" t="s">
        <v>678</v>
      </c>
      <c r="F13" s="607">
        <v>1</v>
      </c>
      <c r="G13" s="607" t="s">
        <v>649</v>
      </c>
      <c r="H13" s="608">
        <v>38899</v>
      </c>
      <c r="I13" s="608">
        <v>38989</v>
      </c>
      <c r="J13" s="619"/>
      <c r="K13" s="608" t="s">
        <v>650</v>
      </c>
      <c r="L13" s="620" t="s">
        <v>514</v>
      </c>
      <c r="M13" s="621"/>
      <c r="N13" s="621"/>
      <c r="O13" s="621"/>
      <c r="P13" s="622" t="s">
        <v>651</v>
      </c>
      <c r="Q13" s="625">
        <v>4.25</v>
      </c>
      <c r="R13" s="224">
        <v>11000.44</v>
      </c>
      <c r="T13" s="626"/>
    </row>
    <row r="14" customHeight="1" spans="1:20">
      <c r="A14" s="602">
        <f t="shared" si="0"/>
        <v>9</v>
      </c>
      <c r="B14" s="606" t="s">
        <v>679</v>
      </c>
      <c r="C14" s="609" t="s">
        <v>680</v>
      </c>
      <c r="D14" s="610" t="s">
        <v>681</v>
      </c>
      <c r="E14" s="603" t="s">
        <v>682</v>
      </c>
      <c r="F14" s="607">
        <v>1</v>
      </c>
      <c r="G14" s="607" t="s">
        <v>649</v>
      </c>
      <c r="H14" s="608">
        <v>38889</v>
      </c>
      <c r="I14" s="608">
        <v>38989</v>
      </c>
      <c r="J14" s="619"/>
      <c r="K14" s="608" t="s">
        <v>650</v>
      </c>
      <c r="L14" s="620" t="s">
        <v>514</v>
      </c>
      <c r="M14" s="621"/>
      <c r="N14" s="621"/>
      <c r="O14" s="621"/>
      <c r="P14" s="622" t="s">
        <v>651</v>
      </c>
      <c r="Q14" s="625">
        <v>7.8</v>
      </c>
      <c r="R14" s="224">
        <v>16176.18</v>
      </c>
      <c r="T14" s="626"/>
    </row>
    <row r="15" customHeight="1" spans="1:20">
      <c r="A15" s="602">
        <f t="shared" si="0"/>
        <v>10</v>
      </c>
      <c r="B15" s="606" t="s">
        <v>683</v>
      </c>
      <c r="C15" s="609" t="s">
        <v>684</v>
      </c>
      <c r="D15" s="610" t="s">
        <v>685</v>
      </c>
      <c r="E15" s="603" t="s">
        <v>686</v>
      </c>
      <c r="F15" s="607">
        <v>2</v>
      </c>
      <c r="G15" s="607" t="s">
        <v>649</v>
      </c>
      <c r="H15" s="608">
        <v>38987</v>
      </c>
      <c r="I15" s="608">
        <v>38987</v>
      </c>
      <c r="J15" s="619"/>
      <c r="K15" s="608" t="s">
        <v>650</v>
      </c>
      <c r="L15" s="620" t="s">
        <v>514</v>
      </c>
      <c r="M15" s="621"/>
      <c r="N15" s="621"/>
      <c r="O15" s="621"/>
      <c r="P15" s="622" t="s">
        <v>651</v>
      </c>
      <c r="Q15" s="625">
        <v>3.5</v>
      </c>
      <c r="R15" s="224">
        <v>34092.41</v>
      </c>
      <c r="T15" s="626"/>
    </row>
    <row r="16" customHeight="1" spans="1:20">
      <c r="A16" s="602">
        <f t="shared" si="0"/>
        <v>11</v>
      </c>
      <c r="B16" s="606" t="s">
        <v>687</v>
      </c>
      <c r="C16" s="609" t="s">
        <v>684</v>
      </c>
      <c r="D16" s="610" t="s">
        <v>688</v>
      </c>
      <c r="E16" s="603" t="s">
        <v>686</v>
      </c>
      <c r="F16" s="607">
        <v>2</v>
      </c>
      <c r="G16" s="607" t="s">
        <v>649</v>
      </c>
      <c r="H16" s="608">
        <v>38987</v>
      </c>
      <c r="I16" s="608">
        <v>38987</v>
      </c>
      <c r="J16" s="619"/>
      <c r="K16" s="608" t="s">
        <v>650</v>
      </c>
      <c r="L16" s="620" t="s">
        <v>514</v>
      </c>
      <c r="M16" s="621"/>
      <c r="N16" s="621"/>
      <c r="O16" s="621"/>
      <c r="P16" s="622" t="s">
        <v>651</v>
      </c>
      <c r="Q16" s="625">
        <v>8.5</v>
      </c>
      <c r="R16" s="224">
        <v>31023.59</v>
      </c>
      <c r="T16" s="626"/>
    </row>
    <row r="17" customHeight="1" spans="1:20">
      <c r="A17" s="602">
        <f t="shared" si="0"/>
        <v>12</v>
      </c>
      <c r="B17" s="606" t="s">
        <v>689</v>
      </c>
      <c r="C17" s="609" t="s">
        <v>690</v>
      </c>
      <c r="D17" s="610" t="s">
        <v>691</v>
      </c>
      <c r="E17" s="603" t="s">
        <v>692</v>
      </c>
      <c r="F17" s="607">
        <v>1</v>
      </c>
      <c r="G17" s="607" t="s">
        <v>649</v>
      </c>
      <c r="H17" s="608">
        <v>39003</v>
      </c>
      <c r="I17" s="608">
        <v>39081</v>
      </c>
      <c r="J17" s="619"/>
      <c r="K17" s="608" t="s">
        <v>650</v>
      </c>
      <c r="L17" s="620" t="s">
        <v>514</v>
      </c>
      <c r="M17" s="621"/>
      <c r="N17" s="621"/>
      <c r="O17" s="621"/>
      <c r="P17" s="622" t="s">
        <v>651</v>
      </c>
      <c r="Q17" s="625">
        <v>6.5</v>
      </c>
      <c r="R17" s="224">
        <v>16176.18</v>
      </c>
      <c r="T17" s="626"/>
    </row>
    <row r="18" customHeight="1" spans="1:20">
      <c r="A18" s="602">
        <f t="shared" si="0"/>
        <v>13</v>
      </c>
      <c r="B18" s="606" t="s">
        <v>693</v>
      </c>
      <c r="C18" s="609" t="s">
        <v>694</v>
      </c>
      <c r="D18" s="610" t="s">
        <v>695</v>
      </c>
      <c r="E18" s="603" t="s">
        <v>696</v>
      </c>
      <c r="F18" s="607">
        <v>1</v>
      </c>
      <c r="G18" s="607" t="s">
        <v>649</v>
      </c>
      <c r="H18" s="608">
        <v>39280</v>
      </c>
      <c r="I18" s="608">
        <v>39290</v>
      </c>
      <c r="J18" s="619"/>
      <c r="K18" s="608" t="s">
        <v>650</v>
      </c>
      <c r="L18" s="620" t="s">
        <v>514</v>
      </c>
      <c r="M18" s="621"/>
      <c r="N18" s="621"/>
      <c r="O18" s="621"/>
      <c r="P18" s="622" t="s">
        <v>651</v>
      </c>
      <c r="Q18" s="625">
        <v>4.5</v>
      </c>
      <c r="R18" s="224">
        <v>13286.27</v>
      </c>
      <c r="T18" s="626"/>
    </row>
    <row r="19" customHeight="1" spans="1:20">
      <c r="A19" s="602">
        <f t="shared" si="0"/>
        <v>14</v>
      </c>
      <c r="B19" s="606" t="s">
        <v>697</v>
      </c>
      <c r="C19" s="609" t="s">
        <v>698</v>
      </c>
      <c r="D19" s="610" t="s">
        <v>699</v>
      </c>
      <c r="E19" s="603" t="s">
        <v>696</v>
      </c>
      <c r="F19" s="607">
        <v>1</v>
      </c>
      <c r="G19" s="607" t="s">
        <v>649</v>
      </c>
      <c r="H19" s="608">
        <v>39280</v>
      </c>
      <c r="I19" s="608">
        <v>39290</v>
      </c>
      <c r="J19" s="619"/>
      <c r="K19" s="608" t="s">
        <v>650</v>
      </c>
      <c r="L19" s="620" t="s">
        <v>514</v>
      </c>
      <c r="M19" s="621"/>
      <c r="N19" s="621"/>
      <c r="O19" s="621"/>
      <c r="P19" s="622" t="s">
        <v>651</v>
      </c>
      <c r="Q19" s="625">
        <v>3.8</v>
      </c>
      <c r="R19" s="224">
        <v>31441.08</v>
      </c>
      <c r="T19" s="626"/>
    </row>
    <row r="20" customHeight="1" spans="1:20">
      <c r="A20" s="602">
        <f t="shared" si="0"/>
        <v>15</v>
      </c>
      <c r="B20" s="606" t="s">
        <v>700</v>
      </c>
      <c r="C20" s="609" t="s">
        <v>701</v>
      </c>
      <c r="D20" s="610" t="s">
        <v>702</v>
      </c>
      <c r="E20" s="603" t="s">
        <v>696</v>
      </c>
      <c r="F20" s="607">
        <v>1</v>
      </c>
      <c r="G20" s="607" t="s">
        <v>649</v>
      </c>
      <c r="H20" s="608">
        <v>39280</v>
      </c>
      <c r="I20" s="608">
        <v>39290</v>
      </c>
      <c r="J20" s="619"/>
      <c r="K20" s="608" t="s">
        <v>650</v>
      </c>
      <c r="L20" s="620" t="s">
        <v>514</v>
      </c>
      <c r="M20" s="621"/>
      <c r="N20" s="621"/>
      <c r="O20" s="621"/>
      <c r="P20" s="622" t="s">
        <v>651</v>
      </c>
      <c r="Q20" s="625">
        <v>2.1</v>
      </c>
      <c r="R20" s="224">
        <v>17375.35</v>
      </c>
      <c r="T20" s="626"/>
    </row>
    <row r="21" customHeight="1" spans="1:20">
      <c r="A21" s="602">
        <f t="shared" si="0"/>
        <v>16</v>
      </c>
      <c r="B21" s="606" t="s">
        <v>703</v>
      </c>
      <c r="C21" s="609" t="s">
        <v>704</v>
      </c>
      <c r="D21" s="610" t="s">
        <v>705</v>
      </c>
      <c r="E21" s="603" t="s">
        <v>696</v>
      </c>
      <c r="F21" s="607">
        <v>1</v>
      </c>
      <c r="G21" s="607" t="s">
        <v>649</v>
      </c>
      <c r="H21" s="608">
        <v>39280</v>
      </c>
      <c r="I21" s="608">
        <v>39290</v>
      </c>
      <c r="J21" s="619"/>
      <c r="K21" s="608" t="s">
        <v>650</v>
      </c>
      <c r="L21" s="620" t="s">
        <v>514</v>
      </c>
      <c r="M21" s="621"/>
      <c r="N21" s="621"/>
      <c r="O21" s="621"/>
      <c r="P21" s="622" t="s">
        <v>651</v>
      </c>
      <c r="Q21" s="625">
        <v>6.5</v>
      </c>
      <c r="R21" s="627">
        <v>22693.87</v>
      </c>
      <c r="T21" s="626"/>
    </row>
    <row r="22" customHeight="1" spans="1:20">
      <c r="A22" s="602">
        <f t="shared" si="0"/>
        <v>17</v>
      </c>
      <c r="B22" s="606" t="s">
        <v>706</v>
      </c>
      <c r="C22" s="609" t="s">
        <v>707</v>
      </c>
      <c r="D22" s="610" t="s">
        <v>708</v>
      </c>
      <c r="E22" s="603" t="s">
        <v>709</v>
      </c>
      <c r="F22" s="607">
        <v>2</v>
      </c>
      <c r="G22" s="607" t="s">
        <v>649</v>
      </c>
      <c r="H22" s="608">
        <v>39059</v>
      </c>
      <c r="I22" s="608">
        <v>40177</v>
      </c>
      <c r="J22" s="619"/>
      <c r="K22" s="608" t="s">
        <v>650</v>
      </c>
      <c r="L22" s="620" t="s">
        <v>514</v>
      </c>
      <c r="M22" s="621"/>
      <c r="N22" s="621"/>
      <c r="O22" s="621"/>
      <c r="P22" s="622" t="s">
        <v>651</v>
      </c>
      <c r="Q22" s="625">
        <v>2.8</v>
      </c>
      <c r="R22" s="224">
        <v>5375.02</v>
      </c>
      <c r="T22" s="626"/>
    </row>
    <row r="23" customHeight="1" spans="1:20">
      <c r="A23" s="602">
        <f t="shared" si="0"/>
        <v>18</v>
      </c>
      <c r="B23" s="606" t="s">
        <v>710</v>
      </c>
      <c r="C23" s="609" t="s">
        <v>711</v>
      </c>
      <c r="D23" s="610" t="s">
        <v>712</v>
      </c>
      <c r="E23" s="603" t="s">
        <v>713</v>
      </c>
      <c r="F23" s="607">
        <v>1</v>
      </c>
      <c r="G23" s="607" t="s">
        <v>649</v>
      </c>
      <c r="H23" s="608">
        <v>39092</v>
      </c>
      <c r="I23" s="608">
        <v>39163</v>
      </c>
      <c r="J23" s="619" t="s">
        <v>714</v>
      </c>
      <c r="K23" s="608" t="s">
        <v>650</v>
      </c>
      <c r="L23" s="620" t="s">
        <v>514</v>
      </c>
      <c r="M23" s="621"/>
      <c r="N23" s="621"/>
      <c r="O23" s="621"/>
      <c r="P23" s="623" t="s">
        <v>651</v>
      </c>
      <c r="Q23" s="628">
        <v>0</v>
      </c>
      <c r="R23" s="224">
        <v>0</v>
      </c>
      <c r="T23" s="626"/>
    </row>
    <row r="24" customHeight="1" spans="1:20">
      <c r="A24" s="602">
        <f t="shared" si="0"/>
        <v>19</v>
      </c>
      <c r="B24" s="606" t="s">
        <v>715</v>
      </c>
      <c r="C24" s="609" t="s">
        <v>716</v>
      </c>
      <c r="D24" s="610" t="s">
        <v>717</v>
      </c>
      <c r="E24" s="603" t="s">
        <v>718</v>
      </c>
      <c r="F24" s="607">
        <v>1</v>
      </c>
      <c r="G24" s="607" t="s">
        <v>649</v>
      </c>
      <c r="H24" s="608">
        <v>39093</v>
      </c>
      <c r="I24" s="608">
        <v>39163</v>
      </c>
      <c r="J24" s="619" t="s">
        <v>719</v>
      </c>
      <c r="K24" s="608" t="s">
        <v>650</v>
      </c>
      <c r="L24" s="620" t="s">
        <v>514</v>
      </c>
      <c r="M24" s="621"/>
      <c r="N24" s="621"/>
      <c r="O24" s="621"/>
      <c r="P24" s="623" t="s">
        <v>651</v>
      </c>
      <c r="Q24" s="628">
        <v>0</v>
      </c>
      <c r="R24" s="224">
        <v>0</v>
      </c>
      <c r="T24" s="626"/>
    </row>
    <row r="25" customHeight="1" spans="1:20">
      <c r="A25" s="602">
        <f t="shared" si="0"/>
        <v>20</v>
      </c>
      <c r="B25" s="606" t="s">
        <v>720</v>
      </c>
      <c r="C25" s="609" t="s">
        <v>721</v>
      </c>
      <c r="D25" s="610" t="s">
        <v>722</v>
      </c>
      <c r="E25" s="603" t="s">
        <v>723</v>
      </c>
      <c r="F25" s="607">
        <v>13</v>
      </c>
      <c r="G25" s="607" t="s">
        <v>649</v>
      </c>
      <c r="H25" s="608">
        <v>39095</v>
      </c>
      <c r="I25" s="608">
        <v>39163</v>
      </c>
      <c r="J25" s="619"/>
      <c r="K25" s="608" t="s">
        <v>650</v>
      </c>
      <c r="L25" s="620" t="s">
        <v>514</v>
      </c>
      <c r="M25" s="621"/>
      <c r="N25" s="621"/>
      <c r="O25" s="621"/>
      <c r="P25" s="622" t="s">
        <v>651</v>
      </c>
      <c r="Q25" s="625">
        <v>2.8</v>
      </c>
      <c r="R25" s="224">
        <v>1310.09</v>
      </c>
      <c r="T25" s="626"/>
    </row>
    <row r="26" customHeight="1" spans="1:20">
      <c r="A26" s="602">
        <f t="shared" si="0"/>
        <v>21</v>
      </c>
      <c r="B26" s="606" t="s">
        <v>724</v>
      </c>
      <c r="C26" s="609" t="s">
        <v>725</v>
      </c>
      <c r="D26" s="610" t="s">
        <v>726</v>
      </c>
      <c r="E26" s="603" t="s">
        <v>727</v>
      </c>
      <c r="F26" s="607">
        <v>8</v>
      </c>
      <c r="G26" s="607" t="s">
        <v>649</v>
      </c>
      <c r="H26" s="608">
        <v>39105</v>
      </c>
      <c r="I26" s="608">
        <v>39163</v>
      </c>
      <c r="J26" s="619"/>
      <c r="K26" s="608" t="s">
        <v>650</v>
      </c>
      <c r="L26" s="620" t="s">
        <v>514</v>
      </c>
      <c r="M26" s="621"/>
      <c r="N26" s="621"/>
      <c r="O26" s="621"/>
      <c r="P26" s="622" t="s">
        <v>651</v>
      </c>
      <c r="Q26" s="625">
        <v>1.6</v>
      </c>
      <c r="R26" s="224">
        <v>1094.38</v>
      </c>
      <c r="T26" s="626"/>
    </row>
    <row r="27" customHeight="1" spans="1:20">
      <c r="A27" s="602">
        <f t="shared" si="0"/>
        <v>22</v>
      </c>
      <c r="B27" s="606" t="s">
        <v>728</v>
      </c>
      <c r="C27" s="609" t="s">
        <v>729</v>
      </c>
      <c r="D27" s="610" t="s">
        <v>730</v>
      </c>
      <c r="E27" s="603" t="s">
        <v>731</v>
      </c>
      <c r="F27" s="607">
        <v>1</v>
      </c>
      <c r="G27" s="607" t="s">
        <v>649</v>
      </c>
      <c r="H27" s="608">
        <v>39107</v>
      </c>
      <c r="I27" s="608">
        <v>39163</v>
      </c>
      <c r="J27" s="619"/>
      <c r="K27" s="608" t="s">
        <v>650</v>
      </c>
      <c r="L27" s="620" t="s">
        <v>514</v>
      </c>
      <c r="M27" s="621"/>
      <c r="N27" s="621"/>
      <c r="O27" s="621"/>
      <c r="P27" s="622" t="s">
        <v>651</v>
      </c>
      <c r="Q27" s="625">
        <v>200</v>
      </c>
      <c r="R27" s="224">
        <v>167398.21</v>
      </c>
      <c r="T27" s="626"/>
    </row>
    <row r="28" customHeight="1" spans="1:20">
      <c r="A28" s="602">
        <f t="shared" si="0"/>
        <v>23</v>
      </c>
      <c r="B28" s="606" t="s">
        <v>732</v>
      </c>
      <c r="C28" s="609" t="s">
        <v>733</v>
      </c>
      <c r="D28" s="610" t="s">
        <v>734</v>
      </c>
      <c r="E28" s="603" t="s">
        <v>731</v>
      </c>
      <c r="F28" s="607">
        <v>1</v>
      </c>
      <c r="G28" s="607" t="s">
        <v>649</v>
      </c>
      <c r="H28" s="608">
        <v>39107</v>
      </c>
      <c r="I28" s="608">
        <v>39163</v>
      </c>
      <c r="J28" s="619"/>
      <c r="K28" s="608" t="s">
        <v>650</v>
      </c>
      <c r="L28" s="620" t="s">
        <v>514</v>
      </c>
      <c r="M28" s="621"/>
      <c r="N28" s="621"/>
      <c r="O28" s="621"/>
      <c r="P28" s="622" t="s">
        <v>651</v>
      </c>
      <c r="Q28" s="625">
        <v>55</v>
      </c>
      <c r="R28" s="224">
        <v>86828.18</v>
      </c>
      <c r="T28" s="626"/>
    </row>
    <row r="29" customHeight="1" spans="1:20">
      <c r="A29" s="602">
        <f t="shared" si="0"/>
        <v>24</v>
      </c>
      <c r="B29" s="606" t="s">
        <v>735</v>
      </c>
      <c r="C29" s="609" t="s">
        <v>736</v>
      </c>
      <c r="D29" s="610" t="s">
        <v>737</v>
      </c>
      <c r="E29" s="603" t="s">
        <v>731</v>
      </c>
      <c r="F29" s="607">
        <v>1</v>
      </c>
      <c r="G29" s="607" t="s">
        <v>649</v>
      </c>
      <c r="H29" s="608">
        <v>39751</v>
      </c>
      <c r="I29" s="608">
        <v>39807</v>
      </c>
      <c r="J29" s="619"/>
      <c r="K29" s="608" t="s">
        <v>650</v>
      </c>
      <c r="L29" s="620" t="s">
        <v>514</v>
      </c>
      <c r="M29" s="621"/>
      <c r="N29" s="621"/>
      <c r="O29" s="621"/>
      <c r="P29" s="622" t="s">
        <v>651</v>
      </c>
      <c r="Q29" s="625">
        <v>200</v>
      </c>
      <c r="R29" s="224">
        <v>167398.21</v>
      </c>
      <c r="T29" s="626"/>
    </row>
    <row r="30" customHeight="1" spans="1:20">
      <c r="A30" s="602">
        <f t="shared" si="0"/>
        <v>25</v>
      </c>
      <c r="B30" s="606" t="s">
        <v>738</v>
      </c>
      <c r="C30" s="609" t="s">
        <v>739</v>
      </c>
      <c r="D30" s="610" t="s">
        <v>740</v>
      </c>
      <c r="E30" s="603" t="s">
        <v>670</v>
      </c>
      <c r="F30" s="607">
        <v>1</v>
      </c>
      <c r="G30" s="607" t="s">
        <v>649</v>
      </c>
      <c r="H30" s="608">
        <v>39109</v>
      </c>
      <c r="I30" s="608">
        <v>39163</v>
      </c>
      <c r="J30" s="619"/>
      <c r="K30" s="608" t="s">
        <v>650</v>
      </c>
      <c r="L30" s="620" t="s">
        <v>514</v>
      </c>
      <c r="M30" s="621"/>
      <c r="N30" s="621"/>
      <c r="O30" s="621"/>
      <c r="P30" s="622" t="s">
        <v>651</v>
      </c>
      <c r="Q30" s="625">
        <v>160</v>
      </c>
      <c r="R30" s="224">
        <v>167398.21</v>
      </c>
      <c r="T30" s="626"/>
    </row>
    <row r="31" customHeight="1" spans="1:20">
      <c r="A31" s="602">
        <f t="shared" si="0"/>
        <v>26</v>
      </c>
      <c r="B31" s="606" t="s">
        <v>741</v>
      </c>
      <c r="C31" s="609" t="s">
        <v>742</v>
      </c>
      <c r="D31" s="610" t="s">
        <v>743</v>
      </c>
      <c r="E31" s="603" t="s">
        <v>744</v>
      </c>
      <c r="F31" s="607">
        <v>1</v>
      </c>
      <c r="G31" s="607" t="s">
        <v>649</v>
      </c>
      <c r="H31" s="608">
        <v>39105</v>
      </c>
      <c r="I31" s="608">
        <v>39163</v>
      </c>
      <c r="J31" s="619" t="s">
        <v>745</v>
      </c>
      <c r="K31" s="608" t="s">
        <v>650</v>
      </c>
      <c r="L31" s="620" t="s">
        <v>514</v>
      </c>
      <c r="M31" s="621"/>
      <c r="N31" s="621"/>
      <c r="O31" s="621"/>
      <c r="P31" s="623" t="s">
        <v>746</v>
      </c>
      <c r="Q31" s="628">
        <v>0</v>
      </c>
      <c r="R31" s="224">
        <v>0</v>
      </c>
      <c r="T31" s="626"/>
    </row>
    <row r="32" customHeight="1" spans="1:20">
      <c r="A32" s="602">
        <f t="shared" si="0"/>
        <v>27</v>
      </c>
      <c r="B32" s="606" t="s">
        <v>747</v>
      </c>
      <c r="C32" s="609" t="s">
        <v>748</v>
      </c>
      <c r="D32" s="610" t="s">
        <v>749</v>
      </c>
      <c r="E32" s="603" t="s">
        <v>670</v>
      </c>
      <c r="F32" s="607">
        <v>1</v>
      </c>
      <c r="G32" s="607" t="s">
        <v>649</v>
      </c>
      <c r="H32" s="608">
        <v>39233</v>
      </c>
      <c r="I32" s="608">
        <v>39233</v>
      </c>
      <c r="J32" s="619" t="s">
        <v>750</v>
      </c>
      <c r="K32" s="608" t="s">
        <v>650</v>
      </c>
      <c r="L32" s="620" t="s">
        <v>514</v>
      </c>
      <c r="M32" s="621"/>
      <c r="N32" s="621"/>
      <c r="O32" s="621"/>
      <c r="P32" s="623" t="s">
        <v>651</v>
      </c>
      <c r="Q32" s="628">
        <v>0</v>
      </c>
      <c r="R32" s="224">
        <v>0</v>
      </c>
      <c r="T32" s="626"/>
    </row>
    <row r="33" customHeight="1" spans="1:20">
      <c r="A33" s="602">
        <f t="shared" si="0"/>
        <v>28</v>
      </c>
      <c r="B33" s="606" t="s">
        <v>751</v>
      </c>
      <c r="C33" s="609" t="s">
        <v>752</v>
      </c>
      <c r="D33" s="610" t="s">
        <v>753</v>
      </c>
      <c r="E33" s="603" t="s">
        <v>754</v>
      </c>
      <c r="F33" s="607">
        <v>9</v>
      </c>
      <c r="G33" s="607" t="s">
        <v>649</v>
      </c>
      <c r="H33" s="608">
        <v>39210</v>
      </c>
      <c r="I33" s="608">
        <v>39226</v>
      </c>
      <c r="J33" s="619"/>
      <c r="K33" s="608" t="s">
        <v>650</v>
      </c>
      <c r="L33" s="620" t="s">
        <v>514</v>
      </c>
      <c r="M33" s="621"/>
      <c r="N33" s="621"/>
      <c r="O33" s="621"/>
      <c r="P33" s="622" t="s">
        <v>651</v>
      </c>
      <c r="Q33" s="625">
        <v>2.9</v>
      </c>
      <c r="R33" s="224">
        <v>17276.78</v>
      </c>
      <c r="T33" s="626"/>
    </row>
    <row r="34" customHeight="1" spans="1:20">
      <c r="A34" s="602">
        <f t="shared" si="0"/>
        <v>29</v>
      </c>
      <c r="B34" s="606" t="s">
        <v>755</v>
      </c>
      <c r="C34" s="609" t="s">
        <v>752</v>
      </c>
      <c r="D34" s="610" t="s">
        <v>756</v>
      </c>
      <c r="E34" s="603" t="s">
        <v>754</v>
      </c>
      <c r="F34" s="607">
        <v>5</v>
      </c>
      <c r="G34" s="607" t="s">
        <v>649</v>
      </c>
      <c r="H34" s="608">
        <v>39211</v>
      </c>
      <c r="I34" s="608">
        <v>39227</v>
      </c>
      <c r="J34" s="619"/>
      <c r="K34" s="608" t="s">
        <v>650</v>
      </c>
      <c r="L34" s="620" t="s">
        <v>514</v>
      </c>
      <c r="M34" s="621"/>
      <c r="N34" s="621"/>
      <c r="O34" s="621"/>
      <c r="P34" s="622" t="s">
        <v>651</v>
      </c>
      <c r="Q34" s="625">
        <v>1.6</v>
      </c>
      <c r="R34" s="224">
        <v>9598.23</v>
      </c>
      <c r="T34" s="626"/>
    </row>
    <row r="35" customHeight="1" spans="1:20">
      <c r="A35" s="602">
        <f t="shared" si="0"/>
        <v>30</v>
      </c>
      <c r="B35" s="606" t="s">
        <v>757</v>
      </c>
      <c r="C35" s="609" t="s">
        <v>752</v>
      </c>
      <c r="D35" s="610" t="s">
        <v>758</v>
      </c>
      <c r="E35" s="603" t="s">
        <v>754</v>
      </c>
      <c r="F35" s="607">
        <v>18</v>
      </c>
      <c r="G35" s="607" t="s">
        <v>649</v>
      </c>
      <c r="H35" s="608">
        <v>39212</v>
      </c>
      <c r="I35" s="608">
        <v>39228</v>
      </c>
      <c r="J35" s="619"/>
      <c r="K35" s="608" t="s">
        <v>650</v>
      </c>
      <c r="L35" s="620" t="s">
        <v>514</v>
      </c>
      <c r="M35" s="621"/>
      <c r="N35" s="621"/>
      <c r="O35" s="621"/>
      <c r="P35" s="622" t="s">
        <v>651</v>
      </c>
      <c r="Q35" s="625">
        <v>5.8</v>
      </c>
      <c r="R35" s="224">
        <v>34553.6</v>
      </c>
      <c r="T35" s="626"/>
    </row>
    <row r="36" customHeight="1" spans="1:20">
      <c r="A36" s="602">
        <f t="shared" si="0"/>
        <v>31</v>
      </c>
      <c r="B36" s="606" t="s">
        <v>759</v>
      </c>
      <c r="C36" s="609" t="s">
        <v>760</v>
      </c>
      <c r="D36" s="610" t="s">
        <v>761</v>
      </c>
      <c r="E36" s="603" t="s">
        <v>754</v>
      </c>
      <c r="F36" s="607">
        <v>1</v>
      </c>
      <c r="G36" s="607" t="s">
        <v>649</v>
      </c>
      <c r="H36" s="608">
        <v>39213</v>
      </c>
      <c r="I36" s="608">
        <v>39229</v>
      </c>
      <c r="J36" s="619" t="s">
        <v>719</v>
      </c>
      <c r="K36" s="608" t="s">
        <v>650</v>
      </c>
      <c r="L36" s="620" t="s">
        <v>514</v>
      </c>
      <c r="M36" s="621"/>
      <c r="N36" s="621"/>
      <c r="O36" s="621"/>
      <c r="P36" s="623" t="s">
        <v>651</v>
      </c>
      <c r="Q36" s="628">
        <v>0</v>
      </c>
      <c r="R36" s="224">
        <v>0</v>
      </c>
      <c r="T36" s="626"/>
    </row>
    <row r="37" customHeight="1" spans="1:20">
      <c r="A37" s="602">
        <f t="shared" si="0"/>
        <v>32</v>
      </c>
      <c r="B37" s="606" t="s">
        <v>762</v>
      </c>
      <c r="C37" s="609" t="s">
        <v>763</v>
      </c>
      <c r="D37" s="610" t="s">
        <v>764</v>
      </c>
      <c r="E37" s="603" t="s">
        <v>765</v>
      </c>
      <c r="F37" s="607">
        <v>1</v>
      </c>
      <c r="G37" s="607" t="s">
        <v>649</v>
      </c>
      <c r="H37" s="608">
        <v>39190</v>
      </c>
      <c r="I37" s="608">
        <v>39226</v>
      </c>
      <c r="J37" s="619"/>
      <c r="K37" s="608" t="s">
        <v>650</v>
      </c>
      <c r="L37" s="620" t="s">
        <v>514</v>
      </c>
      <c r="M37" s="621"/>
      <c r="N37" s="621"/>
      <c r="O37" s="621"/>
      <c r="P37" s="622" t="s">
        <v>651</v>
      </c>
      <c r="Q37" s="625">
        <v>0.8</v>
      </c>
      <c r="R37" s="224">
        <v>4026.7</v>
      </c>
      <c r="T37" s="626"/>
    </row>
    <row r="38" customHeight="1" spans="1:20">
      <c r="A38" s="602">
        <f t="shared" si="0"/>
        <v>33</v>
      </c>
      <c r="B38" s="606" t="s">
        <v>766</v>
      </c>
      <c r="C38" s="609" t="s">
        <v>767</v>
      </c>
      <c r="D38" s="610" t="s">
        <v>768</v>
      </c>
      <c r="E38" s="603" t="s">
        <v>769</v>
      </c>
      <c r="F38" s="607">
        <v>1</v>
      </c>
      <c r="G38" s="607" t="s">
        <v>649</v>
      </c>
      <c r="H38" s="608">
        <v>39218</v>
      </c>
      <c r="I38" s="608">
        <v>39226</v>
      </c>
      <c r="J38" s="619"/>
      <c r="K38" s="608" t="s">
        <v>650</v>
      </c>
      <c r="L38" s="620" t="s">
        <v>514</v>
      </c>
      <c r="M38" s="621"/>
      <c r="N38" s="621"/>
      <c r="O38" s="621"/>
      <c r="P38" s="622" t="s">
        <v>651</v>
      </c>
      <c r="Q38" s="625">
        <v>33</v>
      </c>
      <c r="R38" s="224">
        <v>36957.29</v>
      </c>
      <c r="T38" s="626"/>
    </row>
    <row r="39" customHeight="1" spans="1:20">
      <c r="A39" s="602">
        <f t="shared" si="0"/>
        <v>34</v>
      </c>
      <c r="B39" s="606" t="s">
        <v>770</v>
      </c>
      <c r="C39" s="609" t="s">
        <v>771</v>
      </c>
      <c r="D39" s="610" t="s">
        <v>772</v>
      </c>
      <c r="E39" s="603" t="s">
        <v>773</v>
      </c>
      <c r="F39" s="607">
        <v>33</v>
      </c>
      <c r="G39" s="607" t="s">
        <v>649</v>
      </c>
      <c r="H39" s="608">
        <v>39161</v>
      </c>
      <c r="I39" s="608">
        <v>39201</v>
      </c>
      <c r="J39" s="619"/>
      <c r="K39" s="608" t="s">
        <v>650</v>
      </c>
      <c r="L39" s="620" t="s">
        <v>514</v>
      </c>
      <c r="M39" s="621"/>
      <c r="N39" s="621"/>
      <c r="O39" s="621"/>
      <c r="P39" s="622" t="s">
        <v>651</v>
      </c>
      <c r="Q39" s="625">
        <v>0.07</v>
      </c>
      <c r="R39" s="224">
        <v>3657.75</v>
      </c>
      <c r="T39" s="626"/>
    </row>
    <row r="40" customHeight="1" spans="1:20">
      <c r="A40" s="602">
        <f t="shared" si="0"/>
        <v>35</v>
      </c>
      <c r="B40" s="606" t="s">
        <v>774</v>
      </c>
      <c r="C40" s="609" t="s">
        <v>775</v>
      </c>
      <c r="D40" s="610" t="s">
        <v>776</v>
      </c>
      <c r="E40" s="603" t="s">
        <v>773</v>
      </c>
      <c r="F40" s="607">
        <v>33</v>
      </c>
      <c r="G40" s="607" t="s">
        <v>649</v>
      </c>
      <c r="H40" s="608">
        <v>39161</v>
      </c>
      <c r="I40" s="608">
        <v>39201</v>
      </c>
      <c r="J40" s="619" t="s">
        <v>719</v>
      </c>
      <c r="K40" s="608" t="s">
        <v>650</v>
      </c>
      <c r="L40" s="620" t="s">
        <v>514</v>
      </c>
      <c r="M40" s="621"/>
      <c r="N40" s="621"/>
      <c r="O40" s="621"/>
      <c r="P40" s="623" t="s">
        <v>651</v>
      </c>
      <c r="Q40" s="628">
        <v>0</v>
      </c>
      <c r="R40" s="224">
        <v>0</v>
      </c>
      <c r="T40" s="626"/>
    </row>
    <row r="41" customHeight="1" spans="1:20">
      <c r="A41" s="602">
        <f t="shared" si="0"/>
        <v>36</v>
      </c>
      <c r="B41" s="606" t="s">
        <v>777</v>
      </c>
      <c r="C41" s="609" t="s">
        <v>771</v>
      </c>
      <c r="D41" s="610" t="s">
        <v>778</v>
      </c>
      <c r="E41" s="603" t="s">
        <v>773</v>
      </c>
      <c r="F41" s="607">
        <v>16</v>
      </c>
      <c r="G41" s="607" t="s">
        <v>649</v>
      </c>
      <c r="H41" s="608">
        <v>39161</v>
      </c>
      <c r="I41" s="608">
        <v>39201</v>
      </c>
      <c r="J41" s="619"/>
      <c r="K41" s="608" t="s">
        <v>650</v>
      </c>
      <c r="L41" s="620" t="s">
        <v>514</v>
      </c>
      <c r="M41" s="621"/>
      <c r="N41" s="621"/>
      <c r="O41" s="621"/>
      <c r="P41" s="622" t="s">
        <v>651</v>
      </c>
      <c r="Q41" s="625">
        <v>0.04</v>
      </c>
      <c r="R41" s="224">
        <v>1773.47</v>
      </c>
      <c r="T41" s="626"/>
    </row>
    <row r="42" customHeight="1" spans="1:20">
      <c r="A42" s="602">
        <f t="shared" si="0"/>
        <v>37</v>
      </c>
      <c r="B42" s="606" t="s">
        <v>779</v>
      </c>
      <c r="C42" s="609" t="s">
        <v>780</v>
      </c>
      <c r="D42" s="610" t="s">
        <v>781</v>
      </c>
      <c r="E42" s="603" t="s">
        <v>782</v>
      </c>
      <c r="F42" s="607">
        <v>1</v>
      </c>
      <c r="G42" s="607" t="s">
        <v>649</v>
      </c>
      <c r="H42" s="608">
        <v>39170</v>
      </c>
      <c r="I42" s="608">
        <v>39201</v>
      </c>
      <c r="J42" s="619"/>
      <c r="K42" s="608" t="s">
        <v>650</v>
      </c>
      <c r="L42" s="620" t="s">
        <v>514</v>
      </c>
      <c r="M42" s="621"/>
      <c r="N42" s="621"/>
      <c r="O42" s="621"/>
      <c r="P42" s="622" t="s">
        <v>651</v>
      </c>
      <c r="Q42" s="625">
        <v>0.2</v>
      </c>
      <c r="R42" s="224">
        <v>1776.8</v>
      </c>
      <c r="T42" s="626"/>
    </row>
    <row r="43" customHeight="1" spans="1:20">
      <c r="A43" s="602">
        <f t="shared" si="0"/>
        <v>38</v>
      </c>
      <c r="B43" s="606" t="s">
        <v>783</v>
      </c>
      <c r="C43" s="609" t="s">
        <v>784</v>
      </c>
      <c r="D43" s="610" t="s">
        <v>785</v>
      </c>
      <c r="E43" s="603" t="s">
        <v>786</v>
      </c>
      <c r="F43" s="607">
        <v>1</v>
      </c>
      <c r="G43" s="607" t="s">
        <v>649</v>
      </c>
      <c r="H43" s="608">
        <v>39182</v>
      </c>
      <c r="I43" s="608">
        <v>39255</v>
      </c>
      <c r="J43" s="619"/>
      <c r="K43" s="608" t="s">
        <v>650</v>
      </c>
      <c r="L43" s="620" t="s">
        <v>514</v>
      </c>
      <c r="M43" s="621"/>
      <c r="N43" s="621"/>
      <c r="O43" s="621"/>
      <c r="P43" s="622" t="s">
        <v>651</v>
      </c>
      <c r="Q43" s="625">
        <v>0.56</v>
      </c>
      <c r="R43" s="627">
        <v>3891.35</v>
      </c>
      <c r="T43" s="626"/>
    </row>
    <row r="44" customHeight="1" spans="1:20">
      <c r="A44" s="602">
        <f t="shared" si="0"/>
        <v>39</v>
      </c>
      <c r="B44" s="606" t="s">
        <v>787</v>
      </c>
      <c r="C44" s="609" t="s">
        <v>788</v>
      </c>
      <c r="D44" s="610" t="s">
        <v>789</v>
      </c>
      <c r="E44" s="603" t="s">
        <v>790</v>
      </c>
      <c r="F44" s="607">
        <v>1</v>
      </c>
      <c r="G44" s="607" t="s">
        <v>649</v>
      </c>
      <c r="H44" s="608">
        <v>39258</v>
      </c>
      <c r="I44" s="608">
        <v>39259</v>
      </c>
      <c r="J44" s="619"/>
      <c r="K44" s="608" t="s">
        <v>650</v>
      </c>
      <c r="L44" s="620" t="s">
        <v>514</v>
      </c>
      <c r="M44" s="621"/>
      <c r="N44" s="621"/>
      <c r="O44" s="621"/>
      <c r="P44" s="622" t="s">
        <v>651</v>
      </c>
      <c r="Q44" s="625">
        <v>0.2</v>
      </c>
      <c r="R44" s="224">
        <v>1625.81</v>
      </c>
      <c r="T44" s="626"/>
    </row>
    <row r="45" customHeight="1" spans="1:20">
      <c r="A45" s="602">
        <f t="shared" si="0"/>
        <v>40</v>
      </c>
      <c r="B45" s="606" t="s">
        <v>791</v>
      </c>
      <c r="C45" s="609" t="s">
        <v>792</v>
      </c>
      <c r="D45" s="610" t="s">
        <v>793</v>
      </c>
      <c r="E45" s="603" t="s">
        <v>794</v>
      </c>
      <c r="F45" s="607">
        <v>1</v>
      </c>
      <c r="G45" s="607" t="s">
        <v>649</v>
      </c>
      <c r="H45" s="608">
        <v>39261</v>
      </c>
      <c r="I45" s="608">
        <v>39262</v>
      </c>
      <c r="J45" s="619"/>
      <c r="K45" s="608" t="s">
        <v>650</v>
      </c>
      <c r="L45" s="620" t="s">
        <v>514</v>
      </c>
      <c r="M45" s="621"/>
      <c r="N45" s="621"/>
      <c r="O45" s="621"/>
      <c r="P45" s="622" t="s">
        <v>651</v>
      </c>
      <c r="Q45" s="625">
        <v>25</v>
      </c>
      <c r="R45" s="224">
        <v>93870.49</v>
      </c>
      <c r="T45" s="626"/>
    </row>
    <row r="46" customHeight="1" spans="1:20">
      <c r="A46" s="602">
        <f t="shared" si="0"/>
        <v>41</v>
      </c>
      <c r="B46" s="606" t="s">
        <v>795</v>
      </c>
      <c r="C46" s="609" t="s">
        <v>796</v>
      </c>
      <c r="D46" s="610" t="s">
        <v>797</v>
      </c>
      <c r="E46" s="603" t="s">
        <v>798</v>
      </c>
      <c r="F46" s="607">
        <v>1</v>
      </c>
      <c r="G46" s="607" t="s">
        <v>649</v>
      </c>
      <c r="H46" s="608">
        <v>39148</v>
      </c>
      <c r="I46" s="608">
        <v>39259</v>
      </c>
      <c r="J46" s="619"/>
      <c r="K46" s="608" t="s">
        <v>650</v>
      </c>
      <c r="L46" s="620" t="s">
        <v>514</v>
      </c>
      <c r="M46" s="621"/>
      <c r="N46" s="621"/>
      <c r="O46" s="621"/>
      <c r="P46" s="622" t="s">
        <v>651</v>
      </c>
      <c r="Q46" s="625">
        <v>15</v>
      </c>
      <c r="R46" s="224">
        <v>23024.24</v>
      </c>
      <c r="T46" s="626"/>
    </row>
    <row r="47" customHeight="1" spans="1:20">
      <c r="A47" s="602">
        <f t="shared" si="0"/>
        <v>42</v>
      </c>
      <c r="B47" s="606" t="s">
        <v>799</v>
      </c>
      <c r="C47" s="609" t="s">
        <v>800</v>
      </c>
      <c r="D47" s="610" t="s">
        <v>797</v>
      </c>
      <c r="E47" s="603" t="s">
        <v>786</v>
      </c>
      <c r="F47" s="607">
        <v>1</v>
      </c>
      <c r="G47" s="607" t="s">
        <v>649</v>
      </c>
      <c r="H47" s="608">
        <v>39148</v>
      </c>
      <c r="I47" s="608">
        <v>39259</v>
      </c>
      <c r="J47" s="619"/>
      <c r="K47" s="608" t="s">
        <v>650</v>
      </c>
      <c r="L47" s="620" t="s">
        <v>514</v>
      </c>
      <c r="M47" s="621"/>
      <c r="N47" s="621"/>
      <c r="O47" s="621"/>
      <c r="P47" s="622" t="s">
        <v>651</v>
      </c>
      <c r="Q47" s="625">
        <v>11</v>
      </c>
      <c r="R47" s="224">
        <v>12539.87</v>
      </c>
      <c r="T47" s="626"/>
    </row>
    <row r="48" customHeight="1" spans="1:20">
      <c r="A48" s="602">
        <f t="shared" si="0"/>
        <v>43</v>
      </c>
      <c r="B48" s="606" t="s">
        <v>801</v>
      </c>
      <c r="C48" s="609" t="s">
        <v>802</v>
      </c>
      <c r="D48" s="610" t="s">
        <v>797</v>
      </c>
      <c r="E48" s="603" t="s">
        <v>786</v>
      </c>
      <c r="F48" s="607">
        <v>1</v>
      </c>
      <c r="G48" s="607" t="s">
        <v>649</v>
      </c>
      <c r="H48" s="608">
        <v>39148</v>
      </c>
      <c r="I48" s="608">
        <v>39259</v>
      </c>
      <c r="J48" s="619"/>
      <c r="K48" s="608" t="s">
        <v>650</v>
      </c>
      <c r="L48" s="620" t="s">
        <v>514</v>
      </c>
      <c r="M48" s="621"/>
      <c r="N48" s="621"/>
      <c r="O48" s="621"/>
      <c r="P48" s="622" t="s">
        <v>651</v>
      </c>
      <c r="Q48" s="625">
        <v>5.5</v>
      </c>
      <c r="R48" s="224">
        <v>12217.43</v>
      </c>
      <c r="T48" s="626"/>
    </row>
    <row r="49" customHeight="1" spans="1:20">
      <c r="A49" s="602">
        <f t="shared" si="0"/>
        <v>44</v>
      </c>
      <c r="B49" s="606" t="s">
        <v>803</v>
      </c>
      <c r="C49" s="609" t="s">
        <v>804</v>
      </c>
      <c r="D49" s="610" t="s">
        <v>797</v>
      </c>
      <c r="E49" s="603" t="s">
        <v>798</v>
      </c>
      <c r="F49" s="607">
        <v>1</v>
      </c>
      <c r="G49" s="607" t="s">
        <v>649</v>
      </c>
      <c r="H49" s="608">
        <v>39148</v>
      </c>
      <c r="I49" s="608">
        <v>39259</v>
      </c>
      <c r="J49" s="619"/>
      <c r="K49" s="608" t="s">
        <v>650</v>
      </c>
      <c r="L49" s="620" t="s">
        <v>514</v>
      </c>
      <c r="M49" s="621"/>
      <c r="N49" s="621"/>
      <c r="O49" s="621"/>
      <c r="P49" s="622" t="s">
        <v>651</v>
      </c>
      <c r="Q49" s="625">
        <v>30</v>
      </c>
      <c r="R49" s="224">
        <v>100698.69</v>
      </c>
      <c r="T49" s="626"/>
    </row>
    <row r="50" customHeight="1" spans="1:20">
      <c r="A50" s="602">
        <f t="shared" si="0"/>
        <v>45</v>
      </c>
      <c r="B50" s="606" t="s">
        <v>805</v>
      </c>
      <c r="C50" s="609" t="s">
        <v>806</v>
      </c>
      <c r="D50" s="610" t="s">
        <v>797</v>
      </c>
      <c r="E50" s="603" t="s">
        <v>798</v>
      </c>
      <c r="F50" s="607">
        <v>1</v>
      </c>
      <c r="G50" s="607" t="s">
        <v>649</v>
      </c>
      <c r="H50" s="608">
        <v>39148</v>
      </c>
      <c r="I50" s="608">
        <v>39259</v>
      </c>
      <c r="J50" s="619"/>
      <c r="K50" s="608" t="s">
        <v>650</v>
      </c>
      <c r="L50" s="620" t="s">
        <v>514</v>
      </c>
      <c r="M50" s="621"/>
      <c r="N50" s="621"/>
      <c r="O50" s="621"/>
      <c r="P50" s="622" t="s">
        <v>651</v>
      </c>
      <c r="Q50" s="625">
        <v>4</v>
      </c>
      <c r="R50" s="224">
        <v>31742.28</v>
      </c>
      <c r="T50" s="626"/>
    </row>
    <row r="51" customHeight="1" spans="1:20">
      <c r="A51" s="602">
        <f t="shared" si="0"/>
        <v>46</v>
      </c>
      <c r="B51" s="606" t="s">
        <v>807</v>
      </c>
      <c r="C51" s="609" t="s">
        <v>808</v>
      </c>
      <c r="D51" s="610" t="s">
        <v>797</v>
      </c>
      <c r="E51" s="603" t="s">
        <v>798</v>
      </c>
      <c r="F51" s="607">
        <v>1</v>
      </c>
      <c r="G51" s="607" t="s">
        <v>649</v>
      </c>
      <c r="H51" s="608">
        <v>39148</v>
      </c>
      <c r="I51" s="608">
        <v>39259</v>
      </c>
      <c r="J51" s="619"/>
      <c r="K51" s="608" t="s">
        <v>650</v>
      </c>
      <c r="L51" s="620" t="s">
        <v>514</v>
      </c>
      <c r="M51" s="621"/>
      <c r="N51" s="621"/>
      <c r="O51" s="621"/>
      <c r="P51" s="622" t="s">
        <v>651</v>
      </c>
      <c r="Q51" s="625">
        <v>4</v>
      </c>
      <c r="R51" s="224">
        <v>8311.36</v>
      </c>
      <c r="T51" s="626"/>
    </row>
    <row r="52" customHeight="1" spans="1:20">
      <c r="A52" s="602">
        <f t="shared" si="0"/>
        <v>47</v>
      </c>
      <c r="B52" s="606" t="s">
        <v>809</v>
      </c>
      <c r="C52" s="609" t="s">
        <v>810</v>
      </c>
      <c r="D52" s="610" t="s">
        <v>811</v>
      </c>
      <c r="E52" s="603" t="s">
        <v>670</v>
      </c>
      <c r="F52" s="611">
        <v>4</v>
      </c>
      <c r="G52" s="611" t="s">
        <v>649</v>
      </c>
      <c r="H52" s="612">
        <v>39259</v>
      </c>
      <c r="I52" s="612">
        <v>39260</v>
      </c>
      <c r="J52" s="619"/>
      <c r="K52" s="608" t="s">
        <v>650</v>
      </c>
      <c r="L52" s="620" t="s">
        <v>514</v>
      </c>
      <c r="M52" s="621"/>
      <c r="N52" s="621"/>
      <c r="O52" s="621"/>
      <c r="P52" s="622" t="s">
        <v>651</v>
      </c>
      <c r="Q52" s="625">
        <v>8</v>
      </c>
      <c r="R52" s="224">
        <v>20706.69</v>
      </c>
      <c r="T52" s="626"/>
    </row>
    <row r="53" customHeight="1" spans="1:20">
      <c r="A53" s="602">
        <f t="shared" si="0"/>
        <v>48</v>
      </c>
      <c r="B53" s="606" t="s">
        <v>812</v>
      </c>
      <c r="C53" s="609" t="s">
        <v>784</v>
      </c>
      <c r="D53" s="610" t="s">
        <v>813</v>
      </c>
      <c r="E53" s="603" t="s">
        <v>786</v>
      </c>
      <c r="F53" s="607">
        <v>3</v>
      </c>
      <c r="G53" s="607" t="s">
        <v>649</v>
      </c>
      <c r="H53" s="608">
        <v>39267</v>
      </c>
      <c r="I53" s="608">
        <v>39291</v>
      </c>
      <c r="J53" s="619"/>
      <c r="K53" s="608" t="s">
        <v>650</v>
      </c>
      <c r="L53" s="620" t="s">
        <v>514</v>
      </c>
      <c r="M53" s="621"/>
      <c r="N53" s="621"/>
      <c r="O53" s="621"/>
      <c r="P53" s="622" t="s">
        <v>651</v>
      </c>
      <c r="Q53" s="625">
        <v>1</v>
      </c>
      <c r="R53" s="627">
        <v>11674.01</v>
      </c>
      <c r="T53" s="626"/>
    </row>
    <row r="54" customHeight="1" spans="1:20">
      <c r="A54" s="602">
        <f t="shared" si="0"/>
        <v>49</v>
      </c>
      <c r="B54" s="606" t="s">
        <v>814</v>
      </c>
      <c r="C54" s="609" t="s">
        <v>815</v>
      </c>
      <c r="D54" s="610" t="s">
        <v>816</v>
      </c>
      <c r="E54" s="603" t="s">
        <v>817</v>
      </c>
      <c r="F54" s="607">
        <v>1</v>
      </c>
      <c r="G54" s="607" t="s">
        <v>649</v>
      </c>
      <c r="H54" s="608">
        <v>39291</v>
      </c>
      <c r="I54" s="608">
        <v>39292</v>
      </c>
      <c r="J54" s="619" t="s">
        <v>719</v>
      </c>
      <c r="K54" s="608" t="s">
        <v>650</v>
      </c>
      <c r="L54" s="620" t="s">
        <v>514</v>
      </c>
      <c r="M54" s="621"/>
      <c r="N54" s="621"/>
      <c r="O54" s="621"/>
      <c r="P54" s="623" t="s">
        <v>651</v>
      </c>
      <c r="Q54" s="628">
        <v>0</v>
      </c>
      <c r="R54" s="224">
        <v>0</v>
      </c>
      <c r="T54" s="626"/>
    </row>
    <row r="55" customHeight="1" spans="1:20">
      <c r="A55" s="602">
        <f t="shared" si="0"/>
        <v>50</v>
      </c>
      <c r="B55" s="606" t="s">
        <v>818</v>
      </c>
      <c r="C55" s="609" t="s">
        <v>819</v>
      </c>
      <c r="D55" s="610" t="s">
        <v>820</v>
      </c>
      <c r="E55" s="603" t="s">
        <v>696</v>
      </c>
      <c r="F55" s="607">
        <v>4</v>
      </c>
      <c r="G55" s="607" t="s">
        <v>649</v>
      </c>
      <c r="H55" s="608">
        <v>39290</v>
      </c>
      <c r="I55" s="608">
        <v>39291</v>
      </c>
      <c r="J55" s="619"/>
      <c r="K55" s="608" t="s">
        <v>650</v>
      </c>
      <c r="L55" s="620" t="s">
        <v>514</v>
      </c>
      <c r="M55" s="621"/>
      <c r="N55" s="621"/>
      <c r="O55" s="621"/>
      <c r="P55" s="622" t="s">
        <v>651</v>
      </c>
      <c r="Q55" s="625">
        <v>0.2</v>
      </c>
      <c r="R55" s="224">
        <v>9489.22</v>
      </c>
      <c r="T55" s="626"/>
    </row>
    <row r="56" customHeight="1" spans="1:20">
      <c r="A56" s="602">
        <f t="shared" si="0"/>
        <v>51</v>
      </c>
      <c r="B56" s="606" t="s">
        <v>821</v>
      </c>
      <c r="C56" s="609" t="s">
        <v>822</v>
      </c>
      <c r="D56" s="610" t="s">
        <v>823</v>
      </c>
      <c r="E56" s="603" t="s">
        <v>824</v>
      </c>
      <c r="F56" s="607">
        <v>1</v>
      </c>
      <c r="G56" s="607" t="s">
        <v>649</v>
      </c>
      <c r="H56" s="608">
        <v>39282</v>
      </c>
      <c r="I56" s="608">
        <v>39325</v>
      </c>
      <c r="J56" s="619"/>
      <c r="K56" s="608" t="s">
        <v>650</v>
      </c>
      <c r="L56" s="620" t="s">
        <v>514</v>
      </c>
      <c r="M56" s="621"/>
      <c r="N56" s="621"/>
      <c r="O56" s="621"/>
      <c r="P56" s="622" t="s">
        <v>651</v>
      </c>
      <c r="Q56" s="625">
        <v>0.2</v>
      </c>
      <c r="R56" s="224">
        <v>3754.81</v>
      </c>
      <c r="T56" s="626"/>
    </row>
    <row r="57" customHeight="1" spans="1:20">
      <c r="A57" s="602">
        <f t="shared" si="0"/>
        <v>52</v>
      </c>
      <c r="B57" s="606" t="s">
        <v>825</v>
      </c>
      <c r="C57" s="609" t="s">
        <v>826</v>
      </c>
      <c r="D57" s="610" t="s">
        <v>827</v>
      </c>
      <c r="E57" s="603" t="s">
        <v>828</v>
      </c>
      <c r="F57" s="607">
        <v>1</v>
      </c>
      <c r="G57" s="607" t="s">
        <v>649</v>
      </c>
      <c r="H57" s="608">
        <v>39731</v>
      </c>
      <c r="I57" s="608">
        <v>39732</v>
      </c>
      <c r="J57" s="619"/>
      <c r="K57" s="608" t="s">
        <v>650</v>
      </c>
      <c r="L57" s="620" t="s">
        <v>514</v>
      </c>
      <c r="M57" s="621"/>
      <c r="N57" s="621"/>
      <c r="O57" s="621"/>
      <c r="P57" s="622" t="s">
        <v>651</v>
      </c>
      <c r="Q57" s="625">
        <v>24</v>
      </c>
      <c r="R57" s="224">
        <v>28659.8</v>
      </c>
      <c r="T57" s="626"/>
    </row>
    <row r="58" customHeight="1" spans="1:20">
      <c r="A58" s="602">
        <f t="shared" si="0"/>
        <v>53</v>
      </c>
      <c r="B58" s="606" t="s">
        <v>829</v>
      </c>
      <c r="C58" s="609" t="s">
        <v>830</v>
      </c>
      <c r="D58" s="610" t="s">
        <v>831</v>
      </c>
      <c r="E58" s="603" t="s">
        <v>832</v>
      </c>
      <c r="F58" s="607">
        <v>7</v>
      </c>
      <c r="G58" s="607" t="s">
        <v>649</v>
      </c>
      <c r="H58" s="608">
        <v>39731</v>
      </c>
      <c r="I58" s="608">
        <v>39732</v>
      </c>
      <c r="J58" s="619" t="s">
        <v>833</v>
      </c>
      <c r="K58" s="608" t="s">
        <v>650</v>
      </c>
      <c r="L58" s="620" t="s">
        <v>514</v>
      </c>
      <c r="M58" s="621"/>
      <c r="N58" s="621"/>
      <c r="O58" s="621"/>
      <c r="P58" s="622" t="s">
        <v>651</v>
      </c>
      <c r="Q58" s="625">
        <v>1</v>
      </c>
      <c r="R58" s="224">
        <v>0</v>
      </c>
      <c r="T58" s="626"/>
    </row>
    <row r="59" customHeight="1" spans="1:20">
      <c r="A59" s="602">
        <f t="shared" si="0"/>
        <v>54</v>
      </c>
      <c r="B59" s="606" t="s">
        <v>834</v>
      </c>
      <c r="C59" s="609" t="s">
        <v>835</v>
      </c>
      <c r="D59" s="610" t="s">
        <v>836</v>
      </c>
      <c r="E59" s="603" t="s">
        <v>837</v>
      </c>
      <c r="F59" s="607">
        <v>1</v>
      </c>
      <c r="G59" s="607" t="s">
        <v>649</v>
      </c>
      <c r="H59" s="608">
        <v>39655</v>
      </c>
      <c r="I59" s="608">
        <v>39681</v>
      </c>
      <c r="J59" s="619" t="s">
        <v>719</v>
      </c>
      <c r="K59" s="608" t="s">
        <v>650</v>
      </c>
      <c r="L59" s="620" t="s">
        <v>514</v>
      </c>
      <c r="M59" s="621"/>
      <c r="N59" s="621"/>
      <c r="O59" s="621"/>
      <c r="P59" s="623" t="s">
        <v>651</v>
      </c>
      <c r="Q59" s="628">
        <v>0</v>
      </c>
      <c r="R59" s="224">
        <v>0</v>
      </c>
      <c r="T59" s="626"/>
    </row>
    <row r="60" customHeight="1" spans="1:20">
      <c r="A60" s="602">
        <f t="shared" si="0"/>
        <v>55</v>
      </c>
      <c r="B60" s="606" t="s">
        <v>838</v>
      </c>
      <c r="C60" s="609" t="s">
        <v>839</v>
      </c>
      <c r="D60" s="610" t="s">
        <v>840</v>
      </c>
      <c r="E60" s="603" t="s">
        <v>841</v>
      </c>
      <c r="F60" s="607">
        <v>2</v>
      </c>
      <c r="G60" s="607" t="s">
        <v>649</v>
      </c>
      <c r="H60" s="608">
        <v>39691</v>
      </c>
      <c r="I60" s="608">
        <v>39691</v>
      </c>
      <c r="J60" s="619"/>
      <c r="K60" s="608" t="s">
        <v>650</v>
      </c>
      <c r="L60" s="620" t="s">
        <v>514</v>
      </c>
      <c r="M60" s="621"/>
      <c r="N60" s="621"/>
      <c r="O60" s="621"/>
      <c r="P60" s="622" t="s">
        <v>651</v>
      </c>
      <c r="Q60" s="625">
        <v>4</v>
      </c>
      <c r="R60" s="224">
        <v>34092.41</v>
      </c>
      <c r="T60" s="626"/>
    </row>
    <row r="61" customHeight="1" spans="1:20">
      <c r="A61" s="602">
        <f t="shared" si="0"/>
        <v>56</v>
      </c>
      <c r="B61" s="606" t="s">
        <v>842</v>
      </c>
      <c r="C61" s="609" t="s">
        <v>843</v>
      </c>
      <c r="D61" s="610" t="s">
        <v>844</v>
      </c>
      <c r="E61" s="603" t="s">
        <v>845</v>
      </c>
      <c r="F61" s="607">
        <v>1</v>
      </c>
      <c r="G61" s="607" t="s">
        <v>649</v>
      </c>
      <c r="H61" s="608">
        <v>39691</v>
      </c>
      <c r="I61" s="608">
        <v>39691</v>
      </c>
      <c r="J61" s="619"/>
      <c r="K61" s="608" t="s">
        <v>650</v>
      </c>
      <c r="L61" s="620" t="s">
        <v>514</v>
      </c>
      <c r="M61" s="621"/>
      <c r="N61" s="621"/>
      <c r="O61" s="621"/>
      <c r="P61" s="622" t="s">
        <v>651</v>
      </c>
      <c r="Q61" s="625">
        <v>0.15</v>
      </c>
      <c r="R61" s="224">
        <v>8739.93</v>
      </c>
      <c r="T61" s="626"/>
    </row>
    <row r="62" customHeight="1" spans="1:20">
      <c r="A62" s="602">
        <f t="shared" si="0"/>
        <v>57</v>
      </c>
      <c r="B62" s="606" t="s">
        <v>846</v>
      </c>
      <c r="C62" s="609" t="s">
        <v>847</v>
      </c>
      <c r="D62" s="610" t="s">
        <v>848</v>
      </c>
      <c r="E62" s="603" t="s">
        <v>849</v>
      </c>
      <c r="F62" s="607">
        <v>1</v>
      </c>
      <c r="G62" s="607" t="s">
        <v>649</v>
      </c>
      <c r="H62" s="608">
        <v>39702</v>
      </c>
      <c r="I62" s="608">
        <v>39703</v>
      </c>
      <c r="J62" s="619" t="s">
        <v>833</v>
      </c>
      <c r="K62" s="608" t="s">
        <v>650</v>
      </c>
      <c r="L62" s="620" t="s">
        <v>514</v>
      </c>
      <c r="M62" s="621"/>
      <c r="N62" s="621"/>
      <c r="O62" s="621"/>
      <c r="P62" s="623" t="s">
        <v>651</v>
      </c>
      <c r="Q62" s="628">
        <v>0</v>
      </c>
      <c r="R62" s="224">
        <v>0</v>
      </c>
      <c r="T62" s="626"/>
    </row>
    <row r="63" customHeight="1" spans="1:20">
      <c r="A63" s="602">
        <f t="shared" si="0"/>
        <v>58</v>
      </c>
      <c r="B63" s="606" t="s">
        <v>850</v>
      </c>
      <c r="C63" s="609" t="s">
        <v>851</v>
      </c>
      <c r="D63" s="610" t="s">
        <v>852</v>
      </c>
      <c r="E63" s="603" t="s">
        <v>853</v>
      </c>
      <c r="F63" s="607">
        <v>13</v>
      </c>
      <c r="G63" s="607" t="s">
        <v>649</v>
      </c>
      <c r="H63" s="608">
        <v>39715</v>
      </c>
      <c r="I63" s="608">
        <v>39715</v>
      </c>
      <c r="J63" s="619" t="s">
        <v>719</v>
      </c>
      <c r="K63" s="608" t="s">
        <v>650</v>
      </c>
      <c r="L63" s="620" t="s">
        <v>514</v>
      </c>
      <c r="M63" s="621"/>
      <c r="N63" s="621"/>
      <c r="O63" s="621"/>
      <c r="P63" s="623" t="s">
        <v>651</v>
      </c>
      <c r="Q63" s="628">
        <v>0</v>
      </c>
      <c r="R63" s="224">
        <v>0</v>
      </c>
      <c r="T63" s="626"/>
    </row>
    <row r="64" customHeight="1" spans="1:20">
      <c r="A64" s="602">
        <f t="shared" si="0"/>
        <v>59</v>
      </c>
      <c r="B64" s="606" t="s">
        <v>854</v>
      </c>
      <c r="C64" s="609" t="s">
        <v>855</v>
      </c>
      <c r="D64" s="610" t="s">
        <v>856</v>
      </c>
      <c r="E64" s="603" t="s">
        <v>731</v>
      </c>
      <c r="F64" s="607">
        <v>2</v>
      </c>
      <c r="G64" s="607" t="s">
        <v>649</v>
      </c>
      <c r="H64" s="608">
        <v>39813</v>
      </c>
      <c r="I64" s="608">
        <v>39813</v>
      </c>
      <c r="J64" s="619"/>
      <c r="K64" s="608" t="s">
        <v>650</v>
      </c>
      <c r="L64" s="620" t="s">
        <v>514</v>
      </c>
      <c r="M64" s="621"/>
      <c r="N64" s="621"/>
      <c r="O64" s="621"/>
      <c r="P64" s="622" t="s">
        <v>651</v>
      </c>
      <c r="Q64" s="625">
        <v>4</v>
      </c>
      <c r="R64" s="224">
        <v>23429.72</v>
      </c>
      <c r="T64" s="626"/>
    </row>
    <row r="65" customHeight="1" spans="1:20">
      <c r="A65" s="602">
        <f t="shared" si="0"/>
        <v>60</v>
      </c>
      <c r="B65" s="606" t="s">
        <v>857</v>
      </c>
      <c r="C65" s="609" t="s">
        <v>858</v>
      </c>
      <c r="D65" s="610" t="s">
        <v>859</v>
      </c>
      <c r="E65" s="603" t="s">
        <v>860</v>
      </c>
      <c r="F65" s="607">
        <v>1</v>
      </c>
      <c r="G65" s="607" t="s">
        <v>649</v>
      </c>
      <c r="H65" s="608">
        <v>39813</v>
      </c>
      <c r="I65" s="608">
        <v>39813</v>
      </c>
      <c r="J65" s="619"/>
      <c r="K65" s="608" t="s">
        <v>650</v>
      </c>
      <c r="L65" s="620" t="s">
        <v>514</v>
      </c>
      <c r="M65" s="621"/>
      <c r="N65" s="621"/>
      <c r="O65" s="621"/>
      <c r="P65" s="622" t="s">
        <v>651</v>
      </c>
      <c r="Q65" s="625">
        <v>2</v>
      </c>
      <c r="R65" s="224">
        <v>11076.46</v>
      </c>
      <c r="T65" s="626"/>
    </row>
    <row r="66" customHeight="1" spans="1:20">
      <c r="A66" s="602">
        <f t="shared" si="0"/>
        <v>61</v>
      </c>
      <c r="B66" s="606" t="s">
        <v>861</v>
      </c>
      <c r="C66" s="609" t="s">
        <v>862</v>
      </c>
      <c r="D66" s="610" t="s">
        <v>863</v>
      </c>
      <c r="E66" s="603" t="s">
        <v>864</v>
      </c>
      <c r="F66" s="607">
        <v>1</v>
      </c>
      <c r="G66" s="607" t="s">
        <v>649</v>
      </c>
      <c r="H66" s="608">
        <v>39813</v>
      </c>
      <c r="I66" s="608">
        <v>39813</v>
      </c>
      <c r="J66" s="619"/>
      <c r="K66" s="608" t="s">
        <v>650</v>
      </c>
      <c r="L66" s="620" t="s">
        <v>514</v>
      </c>
      <c r="M66" s="621"/>
      <c r="N66" s="621"/>
      <c r="O66" s="621"/>
      <c r="P66" s="622" t="s">
        <v>651</v>
      </c>
      <c r="Q66" s="625">
        <v>90</v>
      </c>
      <c r="R66" s="224">
        <v>126419.77</v>
      </c>
      <c r="T66" s="626"/>
    </row>
    <row r="67" customHeight="1" spans="1:20">
      <c r="A67" s="602">
        <f t="shared" si="0"/>
        <v>62</v>
      </c>
      <c r="B67" s="606" t="s">
        <v>865</v>
      </c>
      <c r="C67" s="609" t="s">
        <v>866</v>
      </c>
      <c r="D67" s="610" t="s">
        <v>867</v>
      </c>
      <c r="E67" s="603" t="s">
        <v>798</v>
      </c>
      <c r="F67" s="607">
        <v>1</v>
      </c>
      <c r="G67" s="607" t="s">
        <v>649</v>
      </c>
      <c r="H67" s="608">
        <v>39813</v>
      </c>
      <c r="I67" s="608">
        <v>39813</v>
      </c>
      <c r="J67" s="619"/>
      <c r="K67" s="608" t="s">
        <v>650</v>
      </c>
      <c r="L67" s="620" t="s">
        <v>514</v>
      </c>
      <c r="M67" s="621"/>
      <c r="N67" s="621"/>
      <c r="O67" s="621"/>
      <c r="P67" s="622" t="s">
        <v>651</v>
      </c>
      <c r="Q67" s="625">
        <v>20</v>
      </c>
      <c r="R67" s="224">
        <v>23656.27</v>
      </c>
      <c r="T67" s="626"/>
    </row>
    <row r="68" customHeight="1" spans="1:20">
      <c r="A68" s="602">
        <f t="shared" si="0"/>
        <v>63</v>
      </c>
      <c r="B68" s="606" t="s">
        <v>868</v>
      </c>
      <c r="C68" s="609" t="s">
        <v>869</v>
      </c>
      <c r="D68" s="610">
        <v>7115</v>
      </c>
      <c r="E68" s="603" t="s">
        <v>870</v>
      </c>
      <c r="F68" s="607">
        <v>1</v>
      </c>
      <c r="G68" s="607" t="s">
        <v>649</v>
      </c>
      <c r="H68" s="608">
        <v>39933</v>
      </c>
      <c r="I68" s="608">
        <v>39933</v>
      </c>
      <c r="J68" s="619"/>
      <c r="K68" s="608" t="s">
        <v>650</v>
      </c>
      <c r="L68" s="620" t="s">
        <v>514</v>
      </c>
      <c r="M68" s="621"/>
      <c r="N68" s="621"/>
      <c r="O68" s="621"/>
      <c r="P68" s="622" t="s">
        <v>651</v>
      </c>
      <c r="Q68" s="625">
        <v>4</v>
      </c>
      <c r="R68" s="627">
        <v>12833.41</v>
      </c>
      <c r="T68" s="626"/>
    </row>
    <row r="69" customHeight="1" spans="1:20">
      <c r="A69" s="602">
        <f t="shared" si="0"/>
        <v>64</v>
      </c>
      <c r="B69" s="606" t="s">
        <v>871</v>
      </c>
      <c r="C69" s="609" t="s">
        <v>872</v>
      </c>
      <c r="D69" s="610" t="s">
        <v>873</v>
      </c>
      <c r="E69" s="603" t="s">
        <v>874</v>
      </c>
      <c r="F69" s="607">
        <v>1</v>
      </c>
      <c r="G69" s="607" t="s">
        <v>649</v>
      </c>
      <c r="H69" s="608">
        <v>39933</v>
      </c>
      <c r="I69" s="608">
        <v>39933</v>
      </c>
      <c r="J69" s="619"/>
      <c r="K69" s="608" t="s">
        <v>650</v>
      </c>
      <c r="L69" s="620" t="s">
        <v>514</v>
      </c>
      <c r="M69" s="621"/>
      <c r="N69" s="621"/>
      <c r="O69" s="621"/>
      <c r="P69" s="622" t="s">
        <v>651</v>
      </c>
      <c r="Q69" s="625">
        <v>2</v>
      </c>
      <c r="R69" s="224">
        <v>21745.84</v>
      </c>
      <c r="T69" s="626"/>
    </row>
    <row r="70" customHeight="1" spans="1:20">
      <c r="A70" s="602">
        <f t="shared" si="0"/>
        <v>65</v>
      </c>
      <c r="B70" s="606" t="s">
        <v>875</v>
      </c>
      <c r="C70" s="609" t="s">
        <v>876</v>
      </c>
      <c r="D70" s="610" t="s">
        <v>877</v>
      </c>
      <c r="E70" s="603" t="s">
        <v>713</v>
      </c>
      <c r="F70" s="607">
        <v>1</v>
      </c>
      <c r="G70" s="607" t="s">
        <v>649</v>
      </c>
      <c r="H70" s="608">
        <v>39933</v>
      </c>
      <c r="I70" s="608">
        <v>39933</v>
      </c>
      <c r="J70" s="619"/>
      <c r="K70" s="608" t="s">
        <v>650</v>
      </c>
      <c r="L70" s="620" t="s">
        <v>514</v>
      </c>
      <c r="M70" s="621"/>
      <c r="N70" s="621"/>
      <c r="O70" s="621"/>
      <c r="P70" s="622" t="s">
        <v>651</v>
      </c>
      <c r="Q70" s="625">
        <v>1</v>
      </c>
      <c r="R70" s="224">
        <v>3320.23</v>
      </c>
      <c r="T70" s="626"/>
    </row>
    <row r="71" customHeight="1" spans="1:20">
      <c r="A71" s="602">
        <f t="shared" ref="A71:A120" si="1">ROW()-5</f>
        <v>66</v>
      </c>
      <c r="B71" s="606" t="s">
        <v>878</v>
      </c>
      <c r="C71" s="609" t="s">
        <v>879</v>
      </c>
      <c r="D71" s="610" t="s">
        <v>880</v>
      </c>
      <c r="E71" s="603" t="s">
        <v>881</v>
      </c>
      <c r="F71" s="607">
        <v>1</v>
      </c>
      <c r="G71" s="607" t="s">
        <v>649</v>
      </c>
      <c r="H71" s="608">
        <v>39782</v>
      </c>
      <c r="I71" s="608">
        <v>39782</v>
      </c>
      <c r="J71" s="619"/>
      <c r="K71" s="608" t="s">
        <v>650</v>
      </c>
      <c r="L71" s="620" t="s">
        <v>514</v>
      </c>
      <c r="M71" s="621"/>
      <c r="N71" s="621"/>
      <c r="O71" s="621"/>
      <c r="P71" s="622" t="s">
        <v>651</v>
      </c>
      <c r="Q71" s="625">
        <v>1.2</v>
      </c>
      <c r="R71" s="224">
        <v>16022</v>
      </c>
      <c r="T71" s="626"/>
    </row>
    <row r="72" customHeight="1" spans="1:20">
      <c r="A72" s="602">
        <f t="shared" si="1"/>
        <v>67</v>
      </c>
      <c r="B72" s="606" t="s">
        <v>882</v>
      </c>
      <c r="C72" s="609" t="s">
        <v>883</v>
      </c>
      <c r="D72" s="610" t="s">
        <v>884</v>
      </c>
      <c r="E72" s="603" t="s">
        <v>731</v>
      </c>
      <c r="F72" s="607">
        <v>1</v>
      </c>
      <c r="G72" s="607" t="s">
        <v>649</v>
      </c>
      <c r="H72" s="608">
        <v>40056</v>
      </c>
      <c r="I72" s="608">
        <v>40056</v>
      </c>
      <c r="J72" s="619"/>
      <c r="K72" s="608" t="s">
        <v>650</v>
      </c>
      <c r="L72" s="620" t="s">
        <v>514</v>
      </c>
      <c r="M72" s="621"/>
      <c r="N72" s="621"/>
      <c r="O72" s="621"/>
      <c r="P72" s="622" t="s">
        <v>651</v>
      </c>
      <c r="Q72" s="625">
        <v>60</v>
      </c>
      <c r="R72" s="224">
        <v>20429.91</v>
      </c>
      <c r="T72" s="626"/>
    </row>
    <row r="73" customHeight="1" spans="1:20">
      <c r="A73" s="602">
        <f t="shared" si="1"/>
        <v>68</v>
      </c>
      <c r="B73" s="606" t="s">
        <v>885</v>
      </c>
      <c r="C73" s="609" t="s">
        <v>886</v>
      </c>
      <c r="D73" s="610" t="s">
        <v>887</v>
      </c>
      <c r="E73" s="603" t="s">
        <v>888</v>
      </c>
      <c r="F73" s="607">
        <v>1</v>
      </c>
      <c r="G73" s="607" t="s">
        <v>649</v>
      </c>
      <c r="H73" s="608">
        <v>40086</v>
      </c>
      <c r="I73" s="608">
        <v>40086</v>
      </c>
      <c r="J73" s="619"/>
      <c r="K73" s="608" t="s">
        <v>650</v>
      </c>
      <c r="L73" s="620" t="s">
        <v>514</v>
      </c>
      <c r="M73" s="621"/>
      <c r="N73" s="621"/>
      <c r="O73" s="621"/>
      <c r="P73" s="622" t="s">
        <v>651</v>
      </c>
      <c r="Q73" s="625">
        <v>0.1</v>
      </c>
      <c r="R73" s="224">
        <v>2052.22</v>
      </c>
      <c r="T73" s="626"/>
    </row>
    <row r="74" customHeight="1" spans="1:20">
      <c r="A74" s="602">
        <f t="shared" si="1"/>
        <v>69</v>
      </c>
      <c r="B74" s="606" t="s">
        <v>889</v>
      </c>
      <c r="C74" s="609" t="s">
        <v>890</v>
      </c>
      <c r="D74" s="610" t="s">
        <v>891</v>
      </c>
      <c r="E74" s="603" t="s">
        <v>892</v>
      </c>
      <c r="F74" s="607">
        <v>1</v>
      </c>
      <c r="G74" s="607" t="s">
        <v>649</v>
      </c>
      <c r="H74" s="608">
        <v>39762</v>
      </c>
      <c r="I74" s="608">
        <v>39763</v>
      </c>
      <c r="J74" s="619"/>
      <c r="K74" s="608" t="s">
        <v>650</v>
      </c>
      <c r="L74" s="620" t="s">
        <v>514</v>
      </c>
      <c r="M74" s="621"/>
      <c r="N74" s="621"/>
      <c r="O74" s="621"/>
      <c r="P74" s="622" t="s">
        <v>651</v>
      </c>
      <c r="Q74" s="625">
        <v>0.5</v>
      </c>
      <c r="R74" s="224">
        <v>10871.47</v>
      </c>
      <c r="T74" s="626"/>
    </row>
    <row r="75" customHeight="1" spans="1:20">
      <c r="A75" s="602">
        <f t="shared" si="1"/>
        <v>70</v>
      </c>
      <c r="B75" s="606" t="s">
        <v>893</v>
      </c>
      <c r="C75" s="609" t="s">
        <v>894</v>
      </c>
      <c r="D75" s="610" t="s">
        <v>895</v>
      </c>
      <c r="E75" s="603" t="s">
        <v>686</v>
      </c>
      <c r="F75" s="607">
        <v>1</v>
      </c>
      <c r="G75" s="607" t="s">
        <v>649</v>
      </c>
      <c r="H75" s="608">
        <v>39203</v>
      </c>
      <c r="I75" s="608">
        <v>39204</v>
      </c>
      <c r="J75" s="619"/>
      <c r="K75" s="608" t="s">
        <v>650</v>
      </c>
      <c r="L75" s="620" t="s">
        <v>514</v>
      </c>
      <c r="M75" s="621"/>
      <c r="N75" s="621"/>
      <c r="O75" s="621"/>
      <c r="P75" s="622" t="s">
        <v>651</v>
      </c>
      <c r="Q75" s="625">
        <v>6</v>
      </c>
      <c r="R75" s="224">
        <v>66187.74</v>
      </c>
      <c r="T75" s="626"/>
    </row>
    <row r="76" customHeight="1" spans="1:20">
      <c r="A76" s="602">
        <f t="shared" si="1"/>
        <v>71</v>
      </c>
      <c r="B76" s="606" t="s">
        <v>896</v>
      </c>
      <c r="C76" s="609" t="s">
        <v>897</v>
      </c>
      <c r="D76" s="610" t="s">
        <v>898</v>
      </c>
      <c r="E76" s="603" t="s">
        <v>899</v>
      </c>
      <c r="F76" s="607">
        <v>1</v>
      </c>
      <c r="G76" s="607" t="s">
        <v>649</v>
      </c>
      <c r="H76" s="608">
        <v>40147</v>
      </c>
      <c r="I76" s="608">
        <v>40147</v>
      </c>
      <c r="J76" s="619"/>
      <c r="K76" s="608" t="s">
        <v>650</v>
      </c>
      <c r="L76" s="620" t="s">
        <v>514</v>
      </c>
      <c r="M76" s="621"/>
      <c r="N76" s="621"/>
      <c r="O76" s="621"/>
      <c r="P76" s="622" t="s">
        <v>651</v>
      </c>
      <c r="Q76" s="625">
        <v>0.9</v>
      </c>
      <c r="R76" s="224">
        <v>12279.63</v>
      </c>
      <c r="T76" s="626"/>
    </row>
    <row r="77" customHeight="1" spans="1:20">
      <c r="A77" s="602">
        <f t="shared" si="1"/>
        <v>72</v>
      </c>
      <c r="B77" s="606" t="s">
        <v>900</v>
      </c>
      <c r="C77" s="609" t="s">
        <v>901</v>
      </c>
      <c r="D77" s="610" t="s">
        <v>902</v>
      </c>
      <c r="E77" s="603" t="s">
        <v>903</v>
      </c>
      <c r="F77" s="607">
        <v>1</v>
      </c>
      <c r="G77" s="607" t="s">
        <v>649</v>
      </c>
      <c r="H77" s="608">
        <v>40147</v>
      </c>
      <c r="I77" s="608">
        <v>40147</v>
      </c>
      <c r="J77" s="619"/>
      <c r="K77" s="608" t="s">
        <v>650</v>
      </c>
      <c r="L77" s="620" t="s">
        <v>514</v>
      </c>
      <c r="M77" s="621"/>
      <c r="N77" s="621"/>
      <c r="O77" s="621"/>
      <c r="P77" s="622" t="s">
        <v>651</v>
      </c>
      <c r="Q77" s="625">
        <v>2</v>
      </c>
      <c r="R77" s="224">
        <v>7782.67</v>
      </c>
      <c r="T77" s="626"/>
    </row>
    <row r="78" customHeight="1" spans="1:20">
      <c r="A78" s="602">
        <f t="shared" si="1"/>
        <v>73</v>
      </c>
      <c r="B78" s="606" t="s">
        <v>904</v>
      </c>
      <c r="C78" s="609" t="s">
        <v>905</v>
      </c>
      <c r="D78" s="610" t="s">
        <v>906</v>
      </c>
      <c r="E78" s="603" t="s">
        <v>907</v>
      </c>
      <c r="F78" s="607">
        <v>8</v>
      </c>
      <c r="G78" s="607" t="s">
        <v>649</v>
      </c>
      <c r="H78" s="608">
        <v>40172</v>
      </c>
      <c r="I78" s="608">
        <v>40172</v>
      </c>
      <c r="J78" s="619"/>
      <c r="K78" s="608" t="s">
        <v>650</v>
      </c>
      <c r="L78" s="620" t="s">
        <v>514</v>
      </c>
      <c r="M78" s="621"/>
      <c r="N78" s="621"/>
      <c r="O78" s="621"/>
      <c r="P78" s="622" t="s">
        <v>651</v>
      </c>
      <c r="Q78" s="625">
        <v>4.6</v>
      </c>
      <c r="R78" s="224">
        <v>31606.14</v>
      </c>
      <c r="T78" s="626"/>
    </row>
    <row r="79" customHeight="1" spans="1:20">
      <c r="A79" s="602">
        <f t="shared" si="1"/>
        <v>74</v>
      </c>
      <c r="B79" s="606" t="s">
        <v>908</v>
      </c>
      <c r="C79" s="609" t="s">
        <v>909</v>
      </c>
      <c r="D79" s="610" t="s">
        <v>910</v>
      </c>
      <c r="E79" s="603" t="s">
        <v>907</v>
      </c>
      <c r="F79" s="607">
        <v>1</v>
      </c>
      <c r="G79" s="607" t="s">
        <v>649</v>
      </c>
      <c r="H79" s="608">
        <v>40172</v>
      </c>
      <c r="I79" s="608">
        <v>40172</v>
      </c>
      <c r="J79" s="619"/>
      <c r="K79" s="608" t="s">
        <v>650</v>
      </c>
      <c r="L79" s="620" t="s">
        <v>514</v>
      </c>
      <c r="M79" s="621"/>
      <c r="N79" s="621"/>
      <c r="O79" s="621"/>
      <c r="P79" s="622" t="s">
        <v>651</v>
      </c>
      <c r="Q79" s="625">
        <v>3</v>
      </c>
      <c r="R79" s="224">
        <v>27642.41</v>
      </c>
      <c r="T79" s="626"/>
    </row>
    <row r="80" customHeight="1" spans="1:20">
      <c r="A80" s="602">
        <f t="shared" si="1"/>
        <v>75</v>
      </c>
      <c r="B80" s="606" t="s">
        <v>911</v>
      </c>
      <c r="C80" s="609" t="s">
        <v>912</v>
      </c>
      <c r="D80" s="610" t="s">
        <v>913</v>
      </c>
      <c r="E80" s="603" t="s">
        <v>727</v>
      </c>
      <c r="F80" s="607">
        <v>1</v>
      </c>
      <c r="G80" s="607" t="s">
        <v>649</v>
      </c>
      <c r="H80" s="608">
        <v>40172</v>
      </c>
      <c r="I80" s="608">
        <v>40172</v>
      </c>
      <c r="J80" s="619"/>
      <c r="K80" s="608" t="s">
        <v>650</v>
      </c>
      <c r="L80" s="620" t="s">
        <v>514</v>
      </c>
      <c r="M80" s="621"/>
      <c r="N80" s="621"/>
      <c r="O80" s="621"/>
      <c r="P80" s="622" t="s">
        <v>651</v>
      </c>
      <c r="Q80" s="625">
        <v>0.5</v>
      </c>
      <c r="R80" s="224">
        <v>379.67</v>
      </c>
      <c r="T80" s="626"/>
    </row>
    <row r="81" customHeight="1" spans="1:20">
      <c r="A81" s="602">
        <f t="shared" si="1"/>
        <v>76</v>
      </c>
      <c r="B81" s="606" t="s">
        <v>914</v>
      </c>
      <c r="C81" s="609" t="s">
        <v>915</v>
      </c>
      <c r="D81" s="610" t="s">
        <v>916</v>
      </c>
      <c r="E81" s="603" t="s">
        <v>853</v>
      </c>
      <c r="F81" s="607">
        <v>2</v>
      </c>
      <c r="G81" s="607" t="s">
        <v>649</v>
      </c>
      <c r="H81" s="608">
        <v>40268</v>
      </c>
      <c r="I81" s="608">
        <v>40268</v>
      </c>
      <c r="J81" s="619"/>
      <c r="K81" s="608" t="s">
        <v>650</v>
      </c>
      <c r="L81" s="620" t="s">
        <v>514</v>
      </c>
      <c r="M81" s="621"/>
      <c r="N81" s="621"/>
      <c r="O81" s="621"/>
      <c r="P81" s="622" t="s">
        <v>651</v>
      </c>
      <c r="Q81" s="625">
        <v>0.4</v>
      </c>
      <c r="R81" s="224">
        <v>10949.94</v>
      </c>
      <c r="T81" s="626"/>
    </row>
    <row r="82" customHeight="1" spans="1:20">
      <c r="A82" s="602">
        <f t="shared" si="1"/>
        <v>77</v>
      </c>
      <c r="B82" s="606" t="s">
        <v>917</v>
      </c>
      <c r="C82" s="609" t="s">
        <v>897</v>
      </c>
      <c r="D82" s="610" t="s">
        <v>918</v>
      </c>
      <c r="E82" s="603" t="s">
        <v>899</v>
      </c>
      <c r="F82" s="607">
        <v>1</v>
      </c>
      <c r="G82" s="607" t="s">
        <v>649</v>
      </c>
      <c r="H82" s="608">
        <v>40147</v>
      </c>
      <c r="I82" s="608">
        <v>40147</v>
      </c>
      <c r="J82" s="619"/>
      <c r="K82" s="608" t="s">
        <v>650</v>
      </c>
      <c r="L82" s="620" t="s">
        <v>514</v>
      </c>
      <c r="M82" s="621"/>
      <c r="N82" s="621"/>
      <c r="O82" s="621"/>
      <c r="P82" s="622" t="s">
        <v>651</v>
      </c>
      <c r="Q82" s="625">
        <v>0.9</v>
      </c>
      <c r="R82" s="224">
        <v>12279.63</v>
      </c>
      <c r="T82" s="626"/>
    </row>
    <row r="83" customHeight="1" spans="1:20">
      <c r="A83" s="602">
        <f t="shared" si="1"/>
        <v>78</v>
      </c>
      <c r="B83" s="606" t="s">
        <v>919</v>
      </c>
      <c r="C83" s="609" t="s">
        <v>920</v>
      </c>
      <c r="D83" s="610" t="s">
        <v>921</v>
      </c>
      <c r="E83" s="603" t="s">
        <v>922</v>
      </c>
      <c r="F83" s="607">
        <v>1</v>
      </c>
      <c r="G83" s="607" t="s">
        <v>649</v>
      </c>
      <c r="H83" s="608">
        <v>40298</v>
      </c>
      <c r="I83" s="608">
        <v>40298</v>
      </c>
      <c r="J83" s="619" t="s">
        <v>833</v>
      </c>
      <c r="K83" s="608" t="s">
        <v>650</v>
      </c>
      <c r="L83" s="620" t="s">
        <v>514</v>
      </c>
      <c r="M83" s="621"/>
      <c r="N83" s="621"/>
      <c r="O83" s="621"/>
      <c r="P83" s="622" t="s">
        <v>651</v>
      </c>
      <c r="Q83" s="625">
        <v>1.5</v>
      </c>
      <c r="R83" s="224">
        <v>0</v>
      </c>
      <c r="T83" s="626"/>
    </row>
    <row r="84" customHeight="1" spans="1:20">
      <c r="A84" s="602">
        <f t="shared" si="1"/>
        <v>79</v>
      </c>
      <c r="B84" s="606" t="s">
        <v>923</v>
      </c>
      <c r="C84" s="609" t="s">
        <v>924</v>
      </c>
      <c r="D84" s="610" t="s">
        <v>925</v>
      </c>
      <c r="E84" s="603" t="s">
        <v>686</v>
      </c>
      <c r="F84" s="607">
        <v>1</v>
      </c>
      <c r="G84" s="607" t="s">
        <v>649</v>
      </c>
      <c r="H84" s="608">
        <v>40451</v>
      </c>
      <c r="I84" s="608">
        <v>40451</v>
      </c>
      <c r="J84" s="619"/>
      <c r="K84" s="608" t="s">
        <v>650</v>
      </c>
      <c r="L84" s="620" t="s">
        <v>514</v>
      </c>
      <c r="M84" s="621"/>
      <c r="N84" s="621"/>
      <c r="O84" s="621"/>
      <c r="P84" s="622" t="s">
        <v>651</v>
      </c>
      <c r="Q84" s="625">
        <v>1.1</v>
      </c>
      <c r="R84" s="224">
        <v>11960.2</v>
      </c>
      <c r="T84" s="626"/>
    </row>
    <row r="85" customHeight="1" spans="1:20">
      <c r="A85" s="602">
        <f t="shared" si="1"/>
        <v>80</v>
      </c>
      <c r="B85" s="606" t="s">
        <v>926</v>
      </c>
      <c r="C85" s="609" t="s">
        <v>924</v>
      </c>
      <c r="D85" s="610" t="s">
        <v>927</v>
      </c>
      <c r="E85" s="603" t="s">
        <v>686</v>
      </c>
      <c r="F85" s="607">
        <v>1</v>
      </c>
      <c r="G85" s="607" t="s">
        <v>649</v>
      </c>
      <c r="H85" s="608">
        <v>40451</v>
      </c>
      <c r="I85" s="608">
        <v>40451</v>
      </c>
      <c r="J85" s="619"/>
      <c r="K85" s="608" t="s">
        <v>650</v>
      </c>
      <c r="L85" s="620" t="s">
        <v>514</v>
      </c>
      <c r="M85" s="621"/>
      <c r="N85" s="621"/>
      <c r="O85" s="621"/>
      <c r="P85" s="622" t="s">
        <v>651</v>
      </c>
      <c r="Q85" s="625">
        <v>1.1</v>
      </c>
      <c r="R85" s="224">
        <v>11960.2</v>
      </c>
      <c r="T85" s="626"/>
    </row>
    <row r="86" customHeight="1" spans="1:20">
      <c r="A86" s="602">
        <f t="shared" si="1"/>
        <v>81</v>
      </c>
      <c r="B86" s="606" t="s">
        <v>928</v>
      </c>
      <c r="C86" s="609" t="s">
        <v>929</v>
      </c>
      <c r="D86" s="610" t="s">
        <v>930</v>
      </c>
      <c r="E86" s="603" t="s">
        <v>931</v>
      </c>
      <c r="F86" s="607">
        <v>1</v>
      </c>
      <c r="G86" s="607" t="s">
        <v>649</v>
      </c>
      <c r="H86" s="608">
        <v>40493</v>
      </c>
      <c r="I86" s="608">
        <v>40504</v>
      </c>
      <c r="J86" s="619" t="s">
        <v>719</v>
      </c>
      <c r="K86" s="608" t="s">
        <v>650</v>
      </c>
      <c r="L86" s="620" t="s">
        <v>514</v>
      </c>
      <c r="M86" s="621"/>
      <c r="N86" s="621"/>
      <c r="O86" s="621"/>
      <c r="P86" s="623" t="s">
        <v>651</v>
      </c>
      <c r="Q86" s="628">
        <v>0</v>
      </c>
      <c r="R86" s="224">
        <v>0</v>
      </c>
      <c r="T86" s="626"/>
    </row>
    <row r="87" customHeight="1" spans="1:20">
      <c r="A87" s="602">
        <f t="shared" si="1"/>
        <v>82</v>
      </c>
      <c r="B87" s="606" t="s">
        <v>932</v>
      </c>
      <c r="C87" s="609" t="s">
        <v>933</v>
      </c>
      <c r="D87" s="610" t="s">
        <v>934</v>
      </c>
      <c r="E87" s="603" t="s">
        <v>754</v>
      </c>
      <c r="F87" s="607">
        <v>1</v>
      </c>
      <c r="G87" s="607" t="s">
        <v>649</v>
      </c>
      <c r="H87" s="608">
        <v>40491</v>
      </c>
      <c r="I87" s="608">
        <v>40504</v>
      </c>
      <c r="J87" s="619"/>
      <c r="K87" s="608" t="s">
        <v>650</v>
      </c>
      <c r="L87" s="620" t="s">
        <v>514</v>
      </c>
      <c r="M87" s="621"/>
      <c r="N87" s="621"/>
      <c r="O87" s="621"/>
      <c r="P87" s="622" t="s">
        <v>651</v>
      </c>
      <c r="Q87" s="625">
        <v>1.1</v>
      </c>
      <c r="R87" s="224">
        <v>8735.84</v>
      </c>
      <c r="T87" s="626"/>
    </row>
    <row r="88" customHeight="1" spans="1:20">
      <c r="A88" s="602">
        <f t="shared" si="1"/>
        <v>83</v>
      </c>
      <c r="B88" s="606" t="s">
        <v>935</v>
      </c>
      <c r="C88" s="609" t="s">
        <v>936</v>
      </c>
      <c r="D88" s="610" t="s">
        <v>937</v>
      </c>
      <c r="E88" s="603" t="s">
        <v>938</v>
      </c>
      <c r="F88" s="607">
        <v>1</v>
      </c>
      <c r="G88" s="607" t="s">
        <v>649</v>
      </c>
      <c r="H88" s="608">
        <v>40500</v>
      </c>
      <c r="I88" s="608">
        <v>40512</v>
      </c>
      <c r="J88" s="619"/>
      <c r="K88" s="608" t="s">
        <v>650</v>
      </c>
      <c r="L88" s="620" t="s">
        <v>514</v>
      </c>
      <c r="M88" s="621"/>
      <c r="N88" s="621"/>
      <c r="O88" s="621"/>
      <c r="P88" s="622" t="s">
        <v>651</v>
      </c>
      <c r="Q88" s="625">
        <v>7.5</v>
      </c>
      <c r="R88" s="224">
        <v>53691.99</v>
      </c>
      <c r="T88" s="626"/>
    </row>
    <row r="89" customHeight="1" spans="1:20">
      <c r="A89" s="602">
        <f t="shared" si="1"/>
        <v>84</v>
      </c>
      <c r="B89" s="606" t="s">
        <v>939</v>
      </c>
      <c r="C89" s="609" t="s">
        <v>879</v>
      </c>
      <c r="D89" s="610" t="s">
        <v>940</v>
      </c>
      <c r="E89" s="603" t="s">
        <v>941</v>
      </c>
      <c r="F89" s="607">
        <v>8</v>
      </c>
      <c r="G89" s="607" t="s">
        <v>649</v>
      </c>
      <c r="H89" s="608">
        <v>40523</v>
      </c>
      <c r="I89" s="608">
        <v>40524</v>
      </c>
      <c r="J89" s="619"/>
      <c r="K89" s="608" t="s">
        <v>650</v>
      </c>
      <c r="L89" s="620" t="s">
        <v>514</v>
      </c>
      <c r="M89" s="621"/>
      <c r="N89" s="621"/>
      <c r="O89" s="621"/>
      <c r="P89" s="622" t="s">
        <v>651</v>
      </c>
      <c r="Q89" s="625">
        <v>1.2</v>
      </c>
      <c r="R89" s="224">
        <v>26540.17</v>
      </c>
      <c r="T89" s="626"/>
    </row>
    <row r="90" customHeight="1" spans="1:20">
      <c r="A90" s="602">
        <f t="shared" si="1"/>
        <v>85</v>
      </c>
      <c r="B90" s="606" t="s">
        <v>942</v>
      </c>
      <c r="C90" s="609" t="s">
        <v>943</v>
      </c>
      <c r="D90" s="610" t="s">
        <v>944</v>
      </c>
      <c r="E90" s="603" t="s">
        <v>798</v>
      </c>
      <c r="F90" s="607">
        <v>1</v>
      </c>
      <c r="G90" s="607" t="s">
        <v>649</v>
      </c>
      <c r="H90" s="608">
        <v>40524</v>
      </c>
      <c r="I90" s="608">
        <v>40525</v>
      </c>
      <c r="J90" s="619"/>
      <c r="K90" s="608" t="s">
        <v>650</v>
      </c>
      <c r="L90" s="620" t="s">
        <v>514</v>
      </c>
      <c r="M90" s="621"/>
      <c r="N90" s="621"/>
      <c r="O90" s="621"/>
      <c r="P90" s="622" t="s">
        <v>651</v>
      </c>
      <c r="Q90" s="625">
        <v>6.5</v>
      </c>
      <c r="R90" s="224">
        <v>12264.06</v>
      </c>
      <c r="T90" s="626"/>
    </row>
    <row r="91" customHeight="1" spans="1:20">
      <c r="A91" s="602">
        <f t="shared" si="1"/>
        <v>86</v>
      </c>
      <c r="B91" s="606" t="s">
        <v>945</v>
      </c>
      <c r="C91" s="609" t="s">
        <v>946</v>
      </c>
      <c r="D91" s="610" t="s">
        <v>797</v>
      </c>
      <c r="E91" s="603" t="s">
        <v>864</v>
      </c>
      <c r="F91" s="607">
        <v>1</v>
      </c>
      <c r="G91" s="607" t="s">
        <v>649</v>
      </c>
      <c r="H91" s="608">
        <v>40633</v>
      </c>
      <c r="I91" s="608">
        <v>40603</v>
      </c>
      <c r="J91" s="619"/>
      <c r="K91" s="608" t="s">
        <v>650</v>
      </c>
      <c r="L91" s="620" t="s">
        <v>514</v>
      </c>
      <c r="M91" s="621"/>
      <c r="N91" s="621"/>
      <c r="O91" s="621"/>
      <c r="P91" s="622" t="s">
        <v>651</v>
      </c>
      <c r="Q91" s="625">
        <v>6</v>
      </c>
      <c r="R91" s="224">
        <v>16751.34</v>
      </c>
      <c r="T91" s="626"/>
    </row>
    <row r="92" customHeight="1" spans="1:20">
      <c r="A92" s="602">
        <f t="shared" si="1"/>
        <v>87</v>
      </c>
      <c r="B92" s="606" t="s">
        <v>947</v>
      </c>
      <c r="C92" s="609" t="s">
        <v>948</v>
      </c>
      <c r="D92" s="610" t="s">
        <v>949</v>
      </c>
      <c r="E92" s="603" t="s">
        <v>950</v>
      </c>
      <c r="F92" s="607">
        <v>2</v>
      </c>
      <c r="G92" s="607" t="s">
        <v>649</v>
      </c>
      <c r="H92" s="608">
        <v>40626</v>
      </c>
      <c r="I92" s="608">
        <v>40627</v>
      </c>
      <c r="J92" s="619"/>
      <c r="K92" s="608" t="s">
        <v>650</v>
      </c>
      <c r="L92" s="620" t="s">
        <v>514</v>
      </c>
      <c r="M92" s="621"/>
      <c r="N92" s="621"/>
      <c r="O92" s="621"/>
      <c r="P92" s="622" t="s">
        <v>651</v>
      </c>
      <c r="Q92" s="625">
        <v>13</v>
      </c>
      <c r="R92" s="224">
        <v>39024.4</v>
      </c>
      <c r="T92" s="626"/>
    </row>
    <row r="93" customHeight="1" spans="1:20">
      <c r="A93" s="602">
        <f t="shared" si="1"/>
        <v>88</v>
      </c>
      <c r="B93" s="606" t="s">
        <v>951</v>
      </c>
      <c r="C93" s="609" t="s">
        <v>952</v>
      </c>
      <c r="D93" s="610" t="s">
        <v>953</v>
      </c>
      <c r="E93" s="603" t="s">
        <v>954</v>
      </c>
      <c r="F93" s="607">
        <v>1</v>
      </c>
      <c r="G93" s="607" t="s">
        <v>649</v>
      </c>
      <c r="H93" s="608">
        <v>40623</v>
      </c>
      <c r="I93" s="608">
        <v>40654</v>
      </c>
      <c r="J93" s="619"/>
      <c r="K93" s="608" t="s">
        <v>650</v>
      </c>
      <c r="L93" s="620" t="s">
        <v>514</v>
      </c>
      <c r="M93" s="621"/>
      <c r="N93" s="621"/>
      <c r="O93" s="621"/>
      <c r="P93" s="622" t="s">
        <v>651</v>
      </c>
      <c r="Q93" s="625">
        <v>0.3</v>
      </c>
      <c r="R93" s="224">
        <v>534.42</v>
      </c>
      <c r="T93" s="626"/>
    </row>
    <row r="94" customHeight="1" spans="1:20">
      <c r="A94" s="602">
        <f t="shared" si="1"/>
        <v>89</v>
      </c>
      <c r="B94" s="606" t="s">
        <v>955</v>
      </c>
      <c r="C94" s="609" t="s">
        <v>956</v>
      </c>
      <c r="D94" s="610" t="s">
        <v>957</v>
      </c>
      <c r="E94" s="603" t="s">
        <v>958</v>
      </c>
      <c r="F94" s="607">
        <v>1</v>
      </c>
      <c r="G94" s="607" t="s">
        <v>649</v>
      </c>
      <c r="H94" s="608">
        <v>40626</v>
      </c>
      <c r="I94" s="608">
        <v>40654</v>
      </c>
      <c r="J94" s="619"/>
      <c r="K94" s="608" t="s">
        <v>650</v>
      </c>
      <c r="L94" s="620" t="s">
        <v>514</v>
      </c>
      <c r="M94" s="621"/>
      <c r="N94" s="621"/>
      <c r="O94" s="621"/>
      <c r="P94" s="622" t="s">
        <v>651</v>
      </c>
      <c r="Q94" s="625">
        <v>0.3</v>
      </c>
      <c r="R94" s="224">
        <v>3115.96</v>
      </c>
      <c r="T94" s="626"/>
    </row>
    <row r="95" customHeight="1" spans="1:20">
      <c r="A95" s="602">
        <f t="shared" si="1"/>
        <v>90</v>
      </c>
      <c r="B95" s="606" t="s">
        <v>959</v>
      </c>
      <c r="C95" s="609" t="s">
        <v>960</v>
      </c>
      <c r="D95" s="610" t="s">
        <v>961</v>
      </c>
      <c r="E95" s="603" t="s">
        <v>798</v>
      </c>
      <c r="F95" s="607">
        <v>1</v>
      </c>
      <c r="G95" s="607" t="s">
        <v>649</v>
      </c>
      <c r="H95" s="608">
        <v>40682</v>
      </c>
      <c r="I95" s="608">
        <v>40682</v>
      </c>
      <c r="J95" s="619"/>
      <c r="K95" s="608" t="s">
        <v>650</v>
      </c>
      <c r="L95" s="620" t="s">
        <v>514</v>
      </c>
      <c r="M95" s="621"/>
      <c r="N95" s="621"/>
      <c r="O95" s="621"/>
      <c r="P95" s="622" t="s">
        <v>651</v>
      </c>
      <c r="Q95" s="625">
        <v>9</v>
      </c>
      <c r="R95" s="224">
        <v>19083.27</v>
      </c>
      <c r="T95" s="626"/>
    </row>
    <row r="96" customHeight="1" spans="1:20">
      <c r="A96" s="602">
        <f t="shared" si="1"/>
        <v>91</v>
      </c>
      <c r="B96" s="606" t="s">
        <v>962</v>
      </c>
      <c r="C96" s="609" t="s">
        <v>963</v>
      </c>
      <c r="D96" s="610" t="s">
        <v>964</v>
      </c>
      <c r="E96" s="603" t="s">
        <v>965</v>
      </c>
      <c r="F96" s="607">
        <v>1</v>
      </c>
      <c r="G96" s="607" t="s">
        <v>649</v>
      </c>
      <c r="H96" s="608">
        <v>40652</v>
      </c>
      <c r="I96" s="608">
        <v>40688</v>
      </c>
      <c r="J96" s="619"/>
      <c r="K96" s="608" t="s">
        <v>650</v>
      </c>
      <c r="L96" s="620" t="s">
        <v>514</v>
      </c>
      <c r="M96" s="621"/>
      <c r="N96" s="621"/>
      <c r="O96" s="621"/>
      <c r="P96" s="622" t="s">
        <v>651</v>
      </c>
      <c r="Q96" s="625">
        <v>0.8</v>
      </c>
      <c r="R96" s="224">
        <v>1660.64</v>
      </c>
      <c r="T96" s="626"/>
    </row>
    <row r="97" customHeight="1" spans="1:20">
      <c r="A97" s="602">
        <f t="shared" si="1"/>
        <v>92</v>
      </c>
      <c r="B97" s="606" t="s">
        <v>966</v>
      </c>
      <c r="C97" s="609" t="s">
        <v>690</v>
      </c>
      <c r="D97" s="610" t="s">
        <v>967</v>
      </c>
      <c r="E97" s="603" t="s">
        <v>968</v>
      </c>
      <c r="F97" s="607">
        <v>1</v>
      </c>
      <c r="G97" s="607" t="s">
        <v>649</v>
      </c>
      <c r="H97" s="608">
        <v>40676</v>
      </c>
      <c r="I97" s="608">
        <v>40688</v>
      </c>
      <c r="J97" s="619"/>
      <c r="K97" s="608" t="s">
        <v>650</v>
      </c>
      <c r="L97" s="620" t="s">
        <v>514</v>
      </c>
      <c r="M97" s="621"/>
      <c r="N97" s="621"/>
      <c r="O97" s="621"/>
      <c r="P97" s="622" t="s">
        <v>651</v>
      </c>
      <c r="Q97" s="625">
        <v>4.5</v>
      </c>
      <c r="R97" s="224">
        <v>72792.65</v>
      </c>
      <c r="T97" s="626"/>
    </row>
    <row r="98" customHeight="1" spans="1:20">
      <c r="A98" s="602">
        <f t="shared" si="1"/>
        <v>93</v>
      </c>
      <c r="B98" s="606" t="s">
        <v>969</v>
      </c>
      <c r="C98" s="609" t="s">
        <v>970</v>
      </c>
      <c r="D98" s="610" t="s">
        <v>971</v>
      </c>
      <c r="E98" s="603" t="s">
        <v>832</v>
      </c>
      <c r="F98" s="607">
        <v>2</v>
      </c>
      <c r="G98" s="607" t="s">
        <v>649</v>
      </c>
      <c r="H98" s="608">
        <v>40652</v>
      </c>
      <c r="I98" s="608">
        <v>40688</v>
      </c>
      <c r="J98" s="619" t="s">
        <v>719</v>
      </c>
      <c r="K98" s="608" t="s">
        <v>650</v>
      </c>
      <c r="L98" s="620" t="s">
        <v>514</v>
      </c>
      <c r="M98" s="621"/>
      <c r="N98" s="621"/>
      <c r="O98" s="621"/>
      <c r="P98" s="623" t="s">
        <v>651</v>
      </c>
      <c r="Q98" s="628">
        <v>0</v>
      </c>
      <c r="R98" s="224">
        <v>0</v>
      </c>
      <c r="T98" s="626"/>
    </row>
    <row r="99" customHeight="1" spans="1:20">
      <c r="A99" s="602">
        <f t="shared" si="1"/>
        <v>94</v>
      </c>
      <c r="B99" s="606" t="s">
        <v>972</v>
      </c>
      <c r="C99" s="609" t="s">
        <v>973</v>
      </c>
      <c r="D99" s="610" t="s">
        <v>974</v>
      </c>
      <c r="E99" s="603" t="s">
        <v>975</v>
      </c>
      <c r="F99" s="607">
        <v>3</v>
      </c>
      <c r="G99" s="607" t="s">
        <v>649</v>
      </c>
      <c r="H99" s="608">
        <v>40679</v>
      </c>
      <c r="I99" s="608">
        <v>40688</v>
      </c>
      <c r="J99" s="619"/>
      <c r="K99" s="608" t="s">
        <v>650</v>
      </c>
      <c r="L99" s="620" t="s">
        <v>514</v>
      </c>
      <c r="M99" s="621"/>
      <c r="N99" s="621"/>
      <c r="O99" s="621"/>
      <c r="P99" s="622" t="s">
        <v>651</v>
      </c>
      <c r="Q99" s="625">
        <v>0.5</v>
      </c>
      <c r="R99" s="224">
        <v>6431.52</v>
      </c>
      <c r="T99" s="626"/>
    </row>
    <row r="100" customHeight="1" spans="1:20">
      <c r="A100" s="602">
        <f t="shared" si="1"/>
        <v>95</v>
      </c>
      <c r="B100" s="606" t="s">
        <v>976</v>
      </c>
      <c r="C100" s="609" t="s">
        <v>977</v>
      </c>
      <c r="D100" s="610" t="s">
        <v>978</v>
      </c>
      <c r="E100" s="603" t="s">
        <v>979</v>
      </c>
      <c r="F100" s="607">
        <v>1</v>
      </c>
      <c r="G100" s="607" t="s">
        <v>649</v>
      </c>
      <c r="H100" s="608">
        <v>40682</v>
      </c>
      <c r="I100" s="608">
        <v>40688</v>
      </c>
      <c r="J100" s="619"/>
      <c r="K100" s="608" t="s">
        <v>650</v>
      </c>
      <c r="L100" s="620" t="s">
        <v>514</v>
      </c>
      <c r="M100" s="621"/>
      <c r="N100" s="621"/>
      <c r="O100" s="621"/>
      <c r="P100" s="622" t="s">
        <v>651</v>
      </c>
      <c r="Q100" s="625">
        <v>6.5</v>
      </c>
      <c r="R100" s="224">
        <v>23133.88</v>
      </c>
      <c r="T100" s="626"/>
    </row>
    <row r="101" customHeight="1" spans="1:20">
      <c r="A101" s="602">
        <f t="shared" si="1"/>
        <v>96</v>
      </c>
      <c r="B101" s="606" t="s">
        <v>980</v>
      </c>
      <c r="C101" s="609" t="s">
        <v>981</v>
      </c>
      <c r="D101" s="610" t="s">
        <v>982</v>
      </c>
      <c r="E101" s="603" t="s">
        <v>983</v>
      </c>
      <c r="F101" s="607">
        <v>1</v>
      </c>
      <c r="G101" s="607" t="s">
        <v>649</v>
      </c>
      <c r="H101" s="608">
        <v>40736</v>
      </c>
      <c r="I101" s="608">
        <v>40737</v>
      </c>
      <c r="J101" s="619"/>
      <c r="K101" s="608" t="s">
        <v>650</v>
      </c>
      <c r="L101" s="620" t="s">
        <v>514</v>
      </c>
      <c r="M101" s="621"/>
      <c r="N101" s="621"/>
      <c r="O101" s="621"/>
      <c r="P101" s="622" t="s">
        <v>651</v>
      </c>
      <c r="Q101" s="625">
        <v>7.5</v>
      </c>
      <c r="R101" s="224">
        <v>82535.07</v>
      </c>
      <c r="T101" s="626"/>
    </row>
    <row r="102" customHeight="1" spans="1:20">
      <c r="A102" s="602">
        <f t="shared" si="1"/>
        <v>97</v>
      </c>
      <c r="B102" s="606" t="s">
        <v>984</v>
      </c>
      <c r="C102" s="609" t="s">
        <v>985</v>
      </c>
      <c r="D102" s="610" t="s">
        <v>986</v>
      </c>
      <c r="E102" s="603" t="s">
        <v>686</v>
      </c>
      <c r="F102" s="607">
        <v>5</v>
      </c>
      <c r="G102" s="607" t="s">
        <v>649</v>
      </c>
      <c r="H102" s="608">
        <v>40719</v>
      </c>
      <c r="I102" s="608">
        <v>40747</v>
      </c>
      <c r="J102" s="619"/>
      <c r="K102" s="608" t="s">
        <v>650</v>
      </c>
      <c r="L102" s="620" t="s">
        <v>514</v>
      </c>
      <c r="M102" s="621"/>
      <c r="N102" s="621"/>
      <c r="O102" s="621"/>
      <c r="P102" s="622" t="s">
        <v>651</v>
      </c>
      <c r="Q102" s="625">
        <v>5.5</v>
      </c>
      <c r="R102" s="224">
        <v>105929.81</v>
      </c>
      <c r="T102" s="626"/>
    </row>
    <row r="103" customHeight="1" spans="1:20">
      <c r="A103" s="602">
        <f t="shared" si="1"/>
        <v>98</v>
      </c>
      <c r="B103" s="606" t="s">
        <v>987</v>
      </c>
      <c r="C103" s="609" t="s">
        <v>963</v>
      </c>
      <c r="D103" s="610" t="s">
        <v>988</v>
      </c>
      <c r="E103" s="603" t="s">
        <v>965</v>
      </c>
      <c r="F103" s="607">
        <v>1</v>
      </c>
      <c r="G103" s="607" t="s">
        <v>649</v>
      </c>
      <c r="H103" s="608">
        <v>40652</v>
      </c>
      <c r="I103" s="608">
        <v>40688</v>
      </c>
      <c r="J103" s="619"/>
      <c r="K103" s="608" t="s">
        <v>650</v>
      </c>
      <c r="L103" s="620" t="s">
        <v>514</v>
      </c>
      <c r="M103" s="621"/>
      <c r="N103" s="621"/>
      <c r="O103" s="621"/>
      <c r="P103" s="622" t="s">
        <v>651</v>
      </c>
      <c r="Q103" s="625">
        <v>0.8</v>
      </c>
      <c r="R103" s="224">
        <v>1660.64</v>
      </c>
      <c r="T103" s="626"/>
    </row>
    <row r="104" customHeight="1" spans="1:20">
      <c r="A104" s="602">
        <f t="shared" si="1"/>
        <v>99</v>
      </c>
      <c r="B104" s="606" t="s">
        <v>989</v>
      </c>
      <c r="C104" s="609" t="s">
        <v>990</v>
      </c>
      <c r="D104" s="610" t="s">
        <v>813</v>
      </c>
      <c r="E104" s="603" t="s">
        <v>991</v>
      </c>
      <c r="F104" s="607">
        <v>8</v>
      </c>
      <c r="G104" s="607" t="s">
        <v>649</v>
      </c>
      <c r="H104" s="608">
        <v>40779</v>
      </c>
      <c r="I104" s="608">
        <v>40779</v>
      </c>
      <c r="J104" s="619"/>
      <c r="K104" s="608" t="s">
        <v>650</v>
      </c>
      <c r="L104" s="620" t="s">
        <v>514</v>
      </c>
      <c r="M104" s="621"/>
      <c r="N104" s="621"/>
      <c r="O104" s="621"/>
      <c r="P104" s="622" t="s">
        <v>651</v>
      </c>
      <c r="Q104" s="625">
        <v>1.8</v>
      </c>
      <c r="R104" s="627">
        <v>13285.32</v>
      </c>
      <c r="T104" s="626"/>
    </row>
    <row r="105" customHeight="1" spans="1:20">
      <c r="A105" s="602">
        <f t="shared" si="1"/>
        <v>100</v>
      </c>
      <c r="B105" s="606" t="s">
        <v>992</v>
      </c>
      <c r="C105" s="609" t="s">
        <v>993</v>
      </c>
      <c r="D105" s="610" t="s">
        <v>666</v>
      </c>
      <c r="E105" s="603" t="s">
        <v>798</v>
      </c>
      <c r="F105" s="607">
        <v>1</v>
      </c>
      <c r="G105" s="607" t="s">
        <v>649</v>
      </c>
      <c r="H105" s="608">
        <v>40734</v>
      </c>
      <c r="I105" s="608">
        <v>40735</v>
      </c>
      <c r="J105" s="619"/>
      <c r="K105" s="608" t="s">
        <v>650</v>
      </c>
      <c r="L105" s="620" t="s">
        <v>514</v>
      </c>
      <c r="M105" s="621"/>
      <c r="N105" s="621"/>
      <c r="O105" s="621"/>
      <c r="P105" s="622" t="s">
        <v>651</v>
      </c>
      <c r="Q105" s="625">
        <v>5.5</v>
      </c>
      <c r="R105" s="224">
        <v>67452.26</v>
      </c>
      <c r="T105" s="626"/>
    </row>
    <row r="106" customHeight="1" spans="1:20">
      <c r="A106" s="602">
        <v>5</v>
      </c>
      <c r="B106" s="606" t="s">
        <v>994</v>
      </c>
      <c r="C106" s="609" t="s">
        <v>995</v>
      </c>
      <c r="D106" s="610" t="s">
        <v>996</v>
      </c>
      <c r="E106" s="603" t="s">
        <v>997</v>
      </c>
      <c r="F106" s="607">
        <v>1</v>
      </c>
      <c r="G106" s="607" t="s">
        <v>649</v>
      </c>
      <c r="H106" s="608">
        <v>40858</v>
      </c>
      <c r="I106" s="608">
        <v>40859</v>
      </c>
      <c r="J106" s="619"/>
      <c r="K106" s="608" t="s">
        <v>650</v>
      </c>
      <c r="L106" s="620" t="s">
        <v>514</v>
      </c>
      <c r="M106" s="621"/>
      <c r="N106" s="621"/>
      <c r="O106" s="621"/>
      <c r="P106" s="622" t="s">
        <v>651</v>
      </c>
      <c r="Q106" s="625">
        <v>1.1</v>
      </c>
      <c r="R106" s="224">
        <v>2493.38</v>
      </c>
      <c r="T106" s="626"/>
    </row>
    <row r="107" customHeight="1" spans="1:20">
      <c r="A107" s="602">
        <f t="shared" si="1"/>
        <v>102</v>
      </c>
      <c r="B107" s="606" t="s">
        <v>998</v>
      </c>
      <c r="C107" s="609" t="s">
        <v>999</v>
      </c>
      <c r="D107" s="610" t="s">
        <v>1000</v>
      </c>
      <c r="E107" s="603" t="s">
        <v>1001</v>
      </c>
      <c r="F107" s="607">
        <v>1</v>
      </c>
      <c r="G107" s="607" t="s">
        <v>649</v>
      </c>
      <c r="H107" s="608">
        <v>40814</v>
      </c>
      <c r="I107" s="608">
        <v>40870</v>
      </c>
      <c r="J107" s="619"/>
      <c r="K107" s="608" t="s">
        <v>650</v>
      </c>
      <c r="L107" s="620" t="s">
        <v>514</v>
      </c>
      <c r="M107" s="621"/>
      <c r="N107" s="621"/>
      <c r="O107" s="621"/>
      <c r="P107" s="622" t="s">
        <v>651</v>
      </c>
      <c r="Q107" s="625">
        <v>4</v>
      </c>
      <c r="R107" s="224">
        <v>9543.71</v>
      </c>
      <c r="T107" s="626"/>
    </row>
    <row r="108" customHeight="1" spans="1:20">
      <c r="A108" s="602">
        <f t="shared" si="1"/>
        <v>103</v>
      </c>
      <c r="B108" s="606" t="s">
        <v>1002</v>
      </c>
      <c r="C108" s="609" t="s">
        <v>1003</v>
      </c>
      <c r="D108" s="610" t="s">
        <v>1004</v>
      </c>
      <c r="E108" s="603" t="s">
        <v>1005</v>
      </c>
      <c r="F108" s="607">
        <v>1</v>
      </c>
      <c r="G108" s="607" t="s">
        <v>649</v>
      </c>
      <c r="H108" s="608">
        <v>40755</v>
      </c>
      <c r="I108" s="608">
        <v>40755</v>
      </c>
      <c r="J108" s="619"/>
      <c r="K108" s="608" t="s">
        <v>650</v>
      </c>
      <c r="L108" s="620" t="s">
        <v>514</v>
      </c>
      <c r="M108" s="621"/>
      <c r="N108" s="621"/>
      <c r="O108" s="621"/>
      <c r="P108" s="622" t="s">
        <v>651</v>
      </c>
      <c r="Q108" s="625">
        <v>6.8</v>
      </c>
      <c r="R108" s="224">
        <v>60211.06</v>
      </c>
      <c r="T108" s="626"/>
    </row>
    <row r="109" customHeight="1" spans="1:20">
      <c r="A109" s="602">
        <f t="shared" si="1"/>
        <v>104</v>
      </c>
      <c r="B109" s="606" t="s">
        <v>1006</v>
      </c>
      <c r="C109" s="609" t="s">
        <v>1007</v>
      </c>
      <c r="D109" s="610" t="s">
        <v>1008</v>
      </c>
      <c r="E109" s="603" t="s">
        <v>1005</v>
      </c>
      <c r="F109" s="607">
        <v>3</v>
      </c>
      <c r="G109" s="607" t="s">
        <v>649</v>
      </c>
      <c r="H109" s="608">
        <v>40755</v>
      </c>
      <c r="I109" s="608">
        <v>40755</v>
      </c>
      <c r="J109" s="619"/>
      <c r="K109" s="608" t="s">
        <v>650</v>
      </c>
      <c r="L109" s="620" t="s">
        <v>514</v>
      </c>
      <c r="M109" s="621"/>
      <c r="N109" s="621"/>
      <c r="O109" s="621"/>
      <c r="P109" s="622" t="s">
        <v>651</v>
      </c>
      <c r="Q109" s="625">
        <v>6</v>
      </c>
      <c r="R109" s="224">
        <v>23837.01</v>
      </c>
      <c r="T109" s="626"/>
    </row>
    <row r="110" customHeight="1" spans="1:20">
      <c r="A110" s="602">
        <f t="shared" si="1"/>
        <v>105</v>
      </c>
      <c r="B110" s="606" t="s">
        <v>1009</v>
      </c>
      <c r="C110" s="609" t="s">
        <v>1010</v>
      </c>
      <c r="D110" s="610" t="s">
        <v>1011</v>
      </c>
      <c r="E110" s="603" t="s">
        <v>1012</v>
      </c>
      <c r="F110" s="607">
        <v>1</v>
      </c>
      <c r="G110" s="607" t="s">
        <v>649</v>
      </c>
      <c r="H110" s="608">
        <v>40858</v>
      </c>
      <c r="I110" s="608">
        <v>40859</v>
      </c>
      <c r="J110" s="619"/>
      <c r="K110" s="608" t="s">
        <v>650</v>
      </c>
      <c r="L110" s="620" t="s">
        <v>514</v>
      </c>
      <c r="M110" s="621"/>
      <c r="N110" s="621"/>
      <c r="O110" s="621"/>
      <c r="P110" s="622" t="s">
        <v>651</v>
      </c>
      <c r="Q110" s="625">
        <v>4.5</v>
      </c>
      <c r="R110" s="224">
        <v>26358.47</v>
      </c>
      <c r="T110" s="626"/>
    </row>
    <row r="111" customHeight="1" spans="1:20">
      <c r="A111" s="602">
        <f t="shared" si="1"/>
        <v>106</v>
      </c>
      <c r="B111" s="606" t="s">
        <v>1013</v>
      </c>
      <c r="C111" s="609" t="s">
        <v>1014</v>
      </c>
      <c r="D111" s="610" t="s">
        <v>1015</v>
      </c>
      <c r="E111" s="603" t="s">
        <v>1016</v>
      </c>
      <c r="F111" s="607">
        <v>14</v>
      </c>
      <c r="G111" s="607" t="s">
        <v>649</v>
      </c>
      <c r="H111" s="608">
        <v>40848</v>
      </c>
      <c r="I111" s="608">
        <v>40849</v>
      </c>
      <c r="J111" s="619"/>
      <c r="K111" s="608" t="s">
        <v>650</v>
      </c>
      <c r="L111" s="620" t="s">
        <v>514</v>
      </c>
      <c r="M111" s="621"/>
      <c r="N111" s="621"/>
      <c r="O111" s="621"/>
      <c r="P111" s="622" t="s">
        <v>651</v>
      </c>
      <c r="Q111" s="625">
        <v>1.8</v>
      </c>
      <c r="R111" s="224">
        <v>12056.85</v>
      </c>
      <c r="T111" s="626"/>
    </row>
    <row r="112" customHeight="1" spans="1:20">
      <c r="A112" s="602">
        <f t="shared" si="1"/>
        <v>107</v>
      </c>
      <c r="B112" s="606" t="s">
        <v>1017</v>
      </c>
      <c r="C112" s="609" t="s">
        <v>1018</v>
      </c>
      <c r="D112" s="610" t="s">
        <v>1019</v>
      </c>
      <c r="E112" s="603" t="s">
        <v>1020</v>
      </c>
      <c r="F112" s="607">
        <v>1</v>
      </c>
      <c r="G112" s="607" t="s">
        <v>649</v>
      </c>
      <c r="H112" s="608">
        <v>40848</v>
      </c>
      <c r="I112" s="608">
        <v>40849</v>
      </c>
      <c r="J112" s="619"/>
      <c r="K112" s="608" t="s">
        <v>650</v>
      </c>
      <c r="L112" s="620" t="s">
        <v>514</v>
      </c>
      <c r="M112" s="621"/>
      <c r="N112" s="621"/>
      <c r="O112" s="621"/>
      <c r="P112" s="622" t="s">
        <v>651</v>
      </c>
      <c r="Q112" s="625">
        <v>0.3</v>
      </c>
      <c r="R112" s="224">
        <v>698.46</v>
      </c>
      <c r="T112" s="626"/>
    </row>
    <row r="113" customHeight="1" spans="1:20">
      <c r="A113" s="602">
        <f t="shared" si="1"/>
        <v>108</v>
      </c>
      <c r="B113" s="606" t="s">
        <v>1021</v>
      </c>
      <c r="C113" s="609" t="s">
        <v>1022</v>
      </c>
      <c r="D113" s="610" t="s">
        <v>1023</v>
      </c>
      <c r="E113" s="603" t="s">
        <v>1024</v>
      </c>
      <c r="F113" s="607">
        <v>1</v>
      </c>
      <c r="G113" s="607" t="s">
        <v>649</v>
      </c>
      <c r="H113" s="608">
        <v>38989</v>
      </c>
      <c r="I113" s="608">
        <v>38990</v>
      </c>
      <c r="J113" s="619"/>
      <c r="K113" s="608" t="s">
        <v>650</v>
      </c>
      <c r="L113" s="620" t="s">
        <v>514</v>
      </c>
      <c r="M113" s="621"/>
      <c r="N113" s="621"/>
      <c r="O113" s="621"/>
      <c r="P113" s="622" t="s">
        <v>651</v>
      </c>
      <c r="Q113" s="625">
        <v>7.6</v>
      </c>
      <c r="R113" s="224">
        <v>10548.81</v>
      </c>
      <c r="T113" s="626"/>
    </row>
    <row r="114" customHeight="1" spans="1:20">
      <c r="A114" s="602">
        <f t="shared" si="1"/>
        <v>109</v>
      </c>
      <c r="B114" s="606" t="s">
        <v>1025</v>
      </c>
      <c r="C114" s="609" t="s">
        <v>1026</v>
      </c>
      <c r="D114" s="610" t="s">
        <v>1027</v>
      </c>
      <c r="E114" s="603" t="s">
        <v>1028</v>
      </c>
      <c r="F114" s="607">
        <v>1</v>
      </c>
      <c r="G114" s="607" t="s">
        <v>649</v>
      </c>
      <c r="H114" s="608">
        <v>40755</v>
      </c>
      <c r="I114" s="608">
        <v>40755</v>
      </c>
      <c r="J114" s="619" t="s">
        <v>719</v>
      </c>
      <c r="K114" s="608" t="s">
        <v>650</v>
      </c>
      <c r="L114" s="620" t="s">
        <v>514</v>
      </c>
      <c r="M114" s="621"/>
      <c r="N114" s="621"/>
      <c r="O114" s="621"/>
      <c r="P114" s="623" t="s">
        <v>651</v>
      </c>
      <c r="Q114" s="628">
        <v>0</v>
      </c>
      <c r="R114" s="224">
        <v>0</v>
      </c>
      <c r="T114" s="626"/>
    </row>
    <row r="115" customHeight="1" spans="1:20">
      <c r="A115" s="602">
        <f t="shared" si="1"/>
        <v>110</v>
      </c>
      <c r="B115" s="606" t="s">
        <v>1029</v>
      </c>
      <c r="C115" s="609" t="s">
        <v>1030</v>
      </c>
      <c r="D115" s="610" t="s">
        <v>1031</v>
      </c>
      <c r="E115" s="603" t="s">
        <v>1032</v>
      </c>
      <c r="F115" s="607">
        <v>1</v>
      </c>
      <c r="G115" s="607" t="s">
        <v>649</v>
      </c>
      <c r="H115" s="608">
        <v>39148</v>
      </c>
      <c r="I115" s="608">
        <v>39259</v>
      </c>
      <c r="J115" s="646" t="s">
        <v>719</v>
      </c>
      <c r="K115" s="612" t="s">
        <v>650</v>
      </c>
      <c r="L115" s="647" t="s">
        <v>514</v>
      </c>
      <c r="M115" s="648"/>
      <c r="N115" s="648"/>
      <c r="O115" s="648"/>
      <c r="P115" s="623" t="s">
        <v>651</v>
      </c>
      <c r="Q115" s="628">
        <v>0</v>
      </c>
      <c r="R115" s="224">
        <v>0</v>
      </c>
      <c r="T115" s="626"/>
    </row>
    <row r="116" customHeight="1" spans="1:20">
      <c r="A116" s="602">
        <f t="shared" si="1"/>
        <v>111</v>
      </c>
      <c r="B116" s="606" t="s">
        <v>1033</v>
      </c>
      <c r="C116" s="609" t="s">
        <v>1034</v>
      </c>
      <c r="D116" s="610" t="s">
        <v>1035</v>
      </c>
      <c r="E116" s="603" t="s">
        <v>1028</v>
      </c>
      <c r="F116" s="607">
        <v>1</v>
      </c>
      <c r="G116" s="607" t="s">
        <v>649</v>
      </c>
      <c r="H116" s="608">
        <v>39149</v>
      </c>
      <c r="I116" s="608">
        <v>39260</v>
      </c>
      <c r="J116" s="619" t="s">
        <v>719</v>
      </c>
      <c r="K116" s="608" t="s">
        <v>650</v>
      </c>
      <c r="L116" s="620" t="s">
        <v>514</v>
      </c>
      <c r="M116" s="621"/>
      <c r="N116" s="621"/>
      <c r="O116" s="621"/>
      <c r="P116" s="623" t="s">
        <v>651</v>
      </c>
      <c r="Q116" s="628">
        <v>0</v>
      </c>
      <c r="R116" s="224">
        <v>0</v>
      </c>
      <c r="T116" s="626"/>
    </row>
    <row r="117" customHeight="1" spans="1:20">
      <c r="A117" s="602">
        <f t="shared" si="1"/>
        <v>112</v>
      </c>
      <c r="B117" s="606" t="s">
        <v>1036</v>
      </c>
      <c r="C117" s="609" t="s">
        <v>1037</v>
      </c>
      <c r="D117" s="610" t="s">
        <v>1038</v>
      </c>
      <c r="E117" s="603" t="s">
        <v>1038</v>
      </c>
      <c r="F117" s="607">
        <v>1</v>
      </c>
      <c r="G117" s="607" t="s">
        <v>649</v>
      </c>
      <c r="H117" s="608">
        <v>36495</v>
      </c>
      <c r="I117" s="608">
        <v>36496</v>
      </c>
      <c r="J117" s="619" t="s">
        <v>719</v>
      </c>
      <c r="K117" s="608" t="s">
        <v>650</v>
      </c>
      <c r="L117" s="620" t="s">
        <v>514</v>
      </c>
      <c r="M117" s="621"/>
      <c r="N117" s="621"/>
      <c r="O117" s="621"/>
      <c r="P117" s="623" t="s">
        <v>651</v>
      </c>
      <c r="Q117" s="628">
        <v>0</v>
      </c>
      <c r="R117" s="224">
        <v>0</v>
      </c>
      <c r="T117" s="626"/>
    </row>
    <row r="118" customHeight="1" spans="1:20">
      <c r="A118" s="602">
        <f t="shared" si="1"/>
        <v>113</v>
      </c>
      <c r="B118" s="606" t="s">
        <v>1039</v>
      </c>
      <c r="C118" s="609" t="s">
        <v>1040</v>
      </c>
      <c r="D118" s="610" t="s">
        <v>1041</v>
      </c>
      <c r="E118" s="603" t="s">
        <v>1042</v>
      </c>
      <c r="F118" s="607">
        <v>1</v>
      </c>
      <c r="G118" s="607" t="s">
        <v>649</v>
      </c>
      <c r="H118" s="608">
        <v>40392</v>
      </c>
      <c r="I118" s="608">
        <v>40392</v>
      </c>
      <c r="J118" s="619"/>
      <c r="K118" s="608" t="s">
        <v>650</v>
      </c>
      <c r="L118" s="620" t="s">
        <v>514</v>
      </c>
      <c r="M118" s="621"/>
      <c r="N118" s="621"/>
      <c r="O118" s="621"/>
      <c r="P118" s="622" t="s">
        <v>651</v>
      </c>
      <c r="Q118" s="625">
        <v>2</v>
      </c>
      <c r="R118" s="224">
        <v>30814.9</v>
      </c>
      <c r="T118" s="626"/>
    </row>
    <row r="119" customHeight="1" spans="1:20">
      <c r="A119" s="602">
        <f t="shared" si="1"/>
        <v>114</v>
      </c>
      <c r="B119" s="606" t="s">
        <v>1043</v>
      </c>
      <c r="C119" s="609" t="s">
        <v>763</v>
      </c>
      <c r="D119" s="610" t="s">
        <v>1044</v>
      </c>
      <c r="E119" s="603" t="s">
        <v>941</v>
      </c>
      <c r="F119" s="607">
        <v>5</v>
      </c>
      <c r="G119" s="607" t="s">
        <v>649</v>
      </c>
      <c r="H119" s="608">
        <v>40524</v>
      </c>
      <c r="I119" s="608">
        <v>40525</v>
      </c>
      <c r="J119" s="619"/>
      <c r="K119" s="608" t="s">
        <v>650</v>
      </c>
      <c r="L119" s="620" t="s">
        <v>514</v>
      </c>
      <c r="M119" s="621"/>
      <c r="N119" s="621"/>
      <c r="O119" s="621"/>
      <c r="P119" s="622" t="s">
        <v>651</v>
      </c>
      <c r="Q119" s="625">
        <v>2.3</v>
      </c>
      <c r="R119" s="224">
        <v>11576.77</v>
      </c>
      <c r="T119" s="626"/>
    </row>
    <row r="120" customHeight="1" spans="1:20">
      <c r="A120" s="602">
        <f t="shared" si="1"/>
        <v>115</v>
      </c>
      <c r="B120" s="606" t="s">
        <v>1045</v>
      </c>
      <c r="C120" s="609" t="s">
        <v>1046</v>
      </c>
      <c r="D120" s="610" t="s">
        <v>1047</v>
      </c>
      <c r="E120" s="603" t="s">
        <v>798</v>
      </c>
      <c r="F120" s="607">
        <v>1</v>
      </c>
      <c r="G120" s="607" t="s">
        <v>649</v>
      </c>
      <c r="H120" s="608">
        <v>40525</v>
      </c>
      <c r="I120" s="608">
        <v>40526</v>
      </c>
      <c r="J120" s="619"/>
      <c r="K120" s="608" t="s">
        <v>650</v>
      </c>
      <c r="L120" s="620" t="s">
        <v>514</v>
      </c>
      <c r="M120" s="621"/>
      <c r="N120" s="621"/>
      <c r="O120" s="621"/>
      <c r="P120" s="622" t="s">
        <v>651</v>
      </c>
      <c r="Q120" s="625">
        <v>5</v>
      </c>
      <c r="R120" s="224">
        <v>61320.27</v>
      </c>
      <c r="T120" s="626"/>
    </row>
    <row r="121" s="595" customFormat="1" customHeight="1" spans="1:18">
      <c r="A121" s="629"/>
      <c r="B121" s="630"/>
      <c r="C121" s="631" t="s">
        <v>1048</v>
      </c>
      <c r="D121" s="631"/>
      <c r="E121" s="632"/>
      <c r="F121" s="633">
        <f>SUM(F6:F120)</f>
        <v>322</v>
      </c>
      <c r="G121" s="633"/>
      <c r="H121" s="634"/>
      <c r="I121" s="649"/>
      <c r="J121" s="650"/>
      <c r="K121" s="650"/>
      <c r="L121" s="631"/>
      <c r="M121" s="630"/>
      <c r="N121" s="630"/>
      <c r="O121" s="630"/>
      <c r="P121" s="630"/>
      <c r="Q121" s="630"/>
      <c r="R121" s="655"/>
    </row>
    <row r="122" s="388" customFormat="1" customHeight="1" spans="1:18">
      <c r="A122" s="635"/>
      <c r="B122" s="630"/>
      <c r="C122" s="633" t="s">
        <v>1049</v>
      </c>
      <c r="D122" s="636"/>
      <c r="E122" s="632"/>
      <c r="F122" s="637"/>
      <c r="G122" s="638"/>
      <c r="H122" s="639"/>
      <c r="I122" s="649"/>
      <c r="J122" s="650"/>
      <c r="K122" s="650"/>
      <c r="L122" s="633"/>
      <c r="M122" s="630"/>
      <c r="N122" s="630"/>
      <c r="O122" s="630"/>
      <c r="P122" s="630"/>
      <c r="Q122" s="630"/>
      <c r="R122" s="509"/>
    </row>
    <row r="123" s="388" customFormat="1" customHeight="1" spans="1:18">
      <c r="A123" s="640"/>
      <c r="B123" s="641"/>
      <c r="C123" s="631" t="s">
        <v>1050</v>
      </c>
      <c r="D123" s="642"/>
      <c r="E123" s="643"/>
      <c r="F123" s="644"/>
      <c r="G123" s="644"/>
      <c r="H123" s="645"/>
      <c r="I123" s="651"/>
      <c r="J123" s="650"/>
      <c r="K123" s="650"/>
      <c r="L123" s="631"/>
      <c r="M123" s="630"/>
      <c r="N123" s="630"/>
      <c r="O123" s="630"/>
      <c r="P123" s="630"/>
      <c r="Q123" s="630"/>
      <c r="R123" s="509"/>
    </row>
    <row r="124" hidden="1" customHeight="1" spans="1:17">
      <c r="A124" s="388" t="e">
        <f>#REF!&amp;#REF!</f>
        <v>#REF!</v>
      </c>
      <c r="I124" s="652" t="e">
        <f>构筑物!#REF!</f>
        <v>#REF!</v>
      </c>
      <c r="J124" s="135"/>
      <c r="K124" s="653" t="s">
        <v>1051</v>
      </c>
      <c r="L124" s="653"/>
      <c r="M124" s="653"/>
      <c r="N124" s="653"/>
      <c r="O124" s="653"/>
      <c r="P124" s="653"/>
      <c r="Q124" s="653"/>
    </row>
    <row r="125" hidden="1" customHeight="1" spans="1:6">
      <c r="A125" s="388" t="e">
        <f>#REF!&amp;#REF!</f>
        <v>#REF!</v>
      </c>
      <c r="F125" s="199">
        <f>F121+构筑物!M19+2</f>
        <v>337</v>
      </c>
    </row>
    <row r="126" hidden="1" customHeight="1" spans="11:11">
      <c r="K126" s="654"/>
    </row>
    <row r="127" hidden="1" customHeight="1" spans="11:11">
      <c r="K127" s="654"/>
    </row>
  </sheetData>
  <autoFilter ref="A5:R127">
    <extLst/>
  </autoFilter>
  <mergeCells count="18">
    <mergeCell ref="A1:L1"/>
    <mergeCell ref="M4:O4"/>
    <mergeCell ref="K124:Q12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P4:P5"/>
    <mergeCell ref="Q4:Q5"/>
    <mergeCell ref="R4:R5"/>
  </mergeCells>
  <dataValidations count="1">
    <dataValidation type="list" allowBlank="1" showInputMessage="1" showErrorMessage="1" sqref="K6:K120">
      <formula1>"在用,闲置,报废,盘盈,盘亏"</formula1>
    </dataValidation>
  </dataValidations>
  <pageMargins left="0.748031496062992" right="0.354330708661417" top="0.708661417322835" bottom="0.94488188976378" header="1.14173228346457" footer="0.433070866141732"/>
  <pageSetup paperSize="9" scale="8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6"/>
  <sheetViews>
    <sheetView workbookViewId="0">
      <selection activeCell="K8" sqref="K8"/>
    </sheetView>
  </sheetViews>
  <sheetFormatPr defaultColWidth="9" defaultRowHeight="21" customHeight="1"/>
  <cols>
    <col min="1" max="1" width="5.375" style="159" customWidth="1"/>
    <col min="2" max="2" width="7.125" style="554" customWidth="1"/>
    <col min="3" max="3" width="11" style="159" customWidth="1"/>
    <col min="4" max="4" width="9.375" style="159" customWidth="1"/>
    <col min="5" max="5" width="9.125" style="159" customWidth="1"/>
    <col min="6" max="6" width="2.875" style="159" customWidth="1"/>
    <col min="7" max="7" width="5.125" style="159" customWidth="1"/>
    <col min="8" max="9" width="7.875" style="555" customWidth="1"/>
    <col min="10" max="10" width="6.625" style="159" customWidth="1"/>
    <col min="11" max="13" width="9.125" style="159" customWidth="1"/>
    <col min="14" max="14" width="4.875" style="556" customWidth="1"/>
    <col min="15" max="15" width="9.625" style="159" customWidth="1"/>
    <col min="16" max="16" width="4.375" style="159" customWidth="1"/>
    <col min="17" max="19" width="5.875" style="159" customWidth="1"/>
    <col min="20" max="20" width="7.625" style="159" customWidth="1"/>
    <col min="21" max="16384" width="9" style="159"/>
  </cols>
  <sheetData>
    <row r="1" customHeight="1" spans="10:19">
      <c r="J1" s="136" t="s">
        <v>1052</v>
      </c>
      <c r="K1" s="199"/>
      <c r="L1" s="199"/>
      <c r="Q1" s="135" t="s">
        <v>1053</v>
      </c>
      <c r="R1" s="135"/>
      <c r="S1" s="135"/>
    </row>
    <row r="2" customHeight="1" spans="11:19">
      <c r="K2" s="199"/>
      <c r="L2" s="199"/>
      <c r="P2" s="172"/>
      <c r="Q2" s="172"/>
      <c r="R2" s="172"/>
      <c r="S2" s="172"/>
    </row>
    <row r="3" s="139" customFormat="1" customHeight="1" spans="1:20">
      <c r="A3" s="557" t="e">
        <f>#REF!</f>
        <v>#REF!</v>
      </c>
      <c r="B3" s="558"/>
      <c r="C3" s="275"/>
      <c r="D3" s="275"/>
      <c r="F3" s="275"/>
      <c r="G3" s="275"/>
      <c r="H3" s="559"/>
      <c r="I3" s="355" t="e">
        <f>#REF!</f>
        <v>#REF!</v>
      </c>
      <c r="J3" s="140"/>
      <c r="K3" s="275"/>
      <c r="L3" s="275"/>
      <c r="M3" s="275"/>
      <c r="N3" s="576"/>
      <c r="O3" s="275"/>
      <c r="P3" s="275"/>
      <c r="Q3" s="142" t="s">
        <v>2</v>
      </c>
      <c r="R3" s="142"/>
      <c r="S3" s="142"/>
      <c r="T3" s="275"/>
    </row>
    <row r="4" s="160" customFormat="1" customHeight="1" spans="1:23">
      <c r="A4" s="552" t="s">
        <v>3</v>
      </c>
      <c r="B4" s="560" t="s">
        <v>1054</v>
      </c>
      <c r="C4" s="552" t="s">
        <v>1055</v>
      </c>
      <c r="D4" s="552" t="s">
        <v>199</v>
      </c>
      <c r="E4" s="552" t="s">
        <v>1056</v>
      </c>
      <c r="F4" s="552" t="s">
        <v>249</v>
      </c>
      <c r="G4" s="552" t="s">
        <v>200</v>
      </c>
      <c r="H4" s="552" t="s">
        <v>639</v>
      </c>
      <c r="I4" s="552" t="s">
        <v>640</v>
      </c>
      <c r="J4" s="552" t="s">
        <v>1057</v>
      </c>
      <c r="K4" s="496" t="s">
        <v>8</v>
      </c>
      <c r="L4" s="577"/>
      <c r="M4" s="578" t="s">
        <v>9</v>
      </c>
      <c r="N4" s="579"/>
      <c r="O4" s="580"/>
      <c r="P4" s="552" t="s">
        <v>10</v>
      </c>
      <c r="Q4" s="552" t="s">
        <v>531</v>
      </c>
      <c r="R4" s="552" t="s">
        <v>315</v>
      </c>
      <c r="S4" s="552" t="s">
        <v>1058</v>
      </c>
      <c r="T4" s="552" t="s">
        <v>1059</v>
      </c>
      <c r="U4" s="73" t="s">
        <v>469</v>
      </c>
      <c r="V4" s="426"/>
      <c r="W4" s="75"/>
    </row>
    <row r="5" s="199" customFormat="1" customHeight="1" spans="1:23">
      <c r="A5" s="561"/>
      <c r="B5" s="562"/>
      <c r="C5" s="561"/>
      <c r="D5" s="561"/>
      <c r="E5" s="561"/>
      <c r="F5" s="561"/>
      <c r="G5" s="553"/>
      <c r="H5" s="553" t="s">
        <v>1060</v>
      </c>
      <c r="I5" s="553" t="s">
        <v>1060</v>
      </c>
      <c r="J5" s="561" t="s">
        <v>1061</v>
      </c>
      <c r="K5" s="552" t="s">
        <v>1062</v>
      </c>
      <c r="L5" s="552" t="s">
        <v>626</v>
      </c>
      <c r="M5" s="552" t="s">
        <v>627</v>
      </c>
      <c r="N5" s="581" t="s">
        <v>303</v>
      </c>
      <c r="O5" s="552" t="s">
        <v>626</v>
      </c>
      <c r="P5" s="561"/>
      <c r="Q5" s="561"/>
      <c r="R5" s="553"/>
      <c r="S5" s="553"/>
      <c r="T5" s="561"/>
      <c r="U5" s="17" t="s">
        <v>124</v>
      </c>
      <c r="V5" s="17" t="s">
        <v>125</v>
      </c>
      <c r="W5" s="17" t="s">
        <v>126</v>
      </c>
    </row>
    <row r="6" s="512" customFormat="1" customHeight="1" spans="1:21">
      <c r="A6" s="19">
        <f>ROW()-5</f>
        <v>1</v>
      </c>
      <c r="B6" s="128"/>
      <c r="C6" s="563"/>
      <c r="D6" s="563"/>
      <c r="E6" s="564"/>
      <c r="F6" s="203"/>
      <c r="G6" s="203"/>
      <c r="H6" s="565"/>
      <c r="I6" s="565"/>
      <c r="J6" s="543"/>
      <c r="K6" s="462"/>
      <c r="L6" s="462"/>
      <c r="M6" s="381"/>
      <c r="N6" s="582"/>
      <c r="O6" s="381"/>
      <c r="P6" s="386">
        <f>IF(L6=0,0,ROUND((O6-L6)/L6*100,2))</f>
        <v>0</v>
      </c>
      <c r="Q6" s="564"/>
      <c r="R6" s="564"/>
      <c r="S6" s="564"/>
      <c r="T6" s="203"/>
      <c r="U6" s="592"/>
    </row>
    <row r="7" s="512" customFormat="1" customHeight="1" spans="1:21">
      <c r="A7" s="203"/>
      <c r="B7" s="128"/>
      <c r="C7" s="563"/>
      <c r="D7" s="563"/>
      <c r="E7" s="564"/>
      <c r="F7" s="203"/>
      <c r="G7" s="203"/>
      <c r="H7" s="565"/>
      <c r="I7" s="565"/>
      <c r="J7" s="543"/>
      <c r="K7" s="462"/>
      <c r="L7" s="462"/>
      <c r="M7" s="381"/>
      <c r="N7" s="582"/>
      <c r="O7" s="381"/>
      <c r="P7" s="583"/>
      <c r="Q7" s="480"/>
      <c r="R7" s="480"/>
      <c r="S7" s="480"/>
      <c r="T7" s="203"/>
      <c r="U7" s="592"/>
    </row>
    <row r="8" s="512" customFormat="1" customHeight="1" spans="1:21">
      <c r="A8" s="203"/>
      <c r="B8" s="128"/>
      <c r="C8" s="563"/>
      <c r="D8" s="563"/>
      <c r="E8" s="564"/>
      <c r="F8" s="203"/>
      <c r="G8" s="203"/>
      <c r="H8" s="565"/>
      <c r="I8" s="565"/>
      <c r="J8" s="543"/>
      <c r="K8" s="462"/>
      <c r="L8" s="462"/>
      <c r="M8" s="381"/>
      <c r="N8" s="582"/>
      <c r="O8" s="381"/>
      <c r="P8" s="583"/>
      <c r="Q8" s="480"/>
      <c r="R8" s="480"/>
      <c r="S8" s="480"/>
      <c r="T8" s="203"/>
      <c r="U8" s="592"/>
    </row>
    <row r="9" s="512" customFormat="1" customHeight="1" spans="1:21">
      <c r="A9" s="203"/>
      <c r="B9" s="128"/>
      <c r="C9" s="563"/>
      <c r="D9" s="563"/>
      <c r="E9" s="434"/>
      <c r="F9" s="203"/>
      <c r="G9" s="203"/>
      <c r="H9" s="565"/>
      <c r="I9" s="565"/>
      <c r="J9" s="543"/>
      <c r="K9" s="462"/>
      <c r="L9" s="462"/>
      <c r="M9" s="381"/>
      <c r="N9" s="582"/>
      <c r="O9" s="381"/>
      <c r="P9" s="583"/>
      <c r="Q9" s="593"/>
      <c r="R9" s="593"/>
      <c r="S9" s="593"/>
      <c r="T9" s="203"/>
      <c r="U9" s="592"/>
    </row>
    <row r="10" s="512" customFormat="1" customHeight="1" spans="1:21">
      <c r="A10" s="203"/>
      <c r="B10" s="128"/>
      <c r="C10" s="563"/>
      <c r="D10" s="563"/>
      <c r="E10" s="434"/>
      <c r="F10" s="203"/>
      <c r="G10" s="203"/>
      <c r="H10" s="565"/>
      <c r="I10" s="565"/>
      <c r="J10" s="543"/>
      <c r="K10" s="462"/>
      <c r="L10" s="462"/>
      <c r="M10" s="381"/>
      <c r="N10" s="582"/>
      <c r="O10" s="381"/>
      <c r="P10" s="583"/>
      <c r="Q10" s="593"/>
      <c r="R10" s="593"/>
      <c r="S10" s="593"/>
      <c r="T10" s="203"/>
      <c r="U10" s="592"/>
    </row>
    <row r="11" s="512" customFormat="1" customHeight="1" spans="1:21">
      <c r="A11" s="203"/>
      <c r="B11" s="128"/>
      <c r="C11" s="563"/>
      <c r="D11" s="563"/>
      <c r="E11" s="434"/>
      <c r="F11" s="203"/>
      <c r="G11" s="203"/>
      <c r="H11" s="565"/>
      <c r="I11" s="565"/>
      <c r="J11" s="543"/>
      <c r="K11" s="462"/>
      <c r="L11" s="462"/>
      <c r="M11" s="381"/>
      <c r="N11" s="582"/>
      <c r="O11" s="381"/>
      <c r="P11" s="583"/>
      <c r="Q11" s="593"/>
      <c r="R11" s="593"/>
      <c r="S11" s="593"/>
      <c r="T11" s="203"/>
      <c r="U11" s="592"/>
    </row>
    <row r="12" s="512" customFormat="1" customHeight="1" spans="1:21">
      <c r="A12" s="203"/>
      <c r="B12" s="128"/>
      <c r="C12" s="563"/>
      <c r="D12" s="563"/>
      <c r="E12" s="434"/>
      <c r="F12" s="203"/>
      <c r="G12" s="203"/>
      <c r="H12" s="565"/>
      <c r="I12" s="565"/>
      <c r="J12" s="543"/>
      <c r="K12" s="462"/>
      <c r="L12" s="462"/>
      <c r="M12" s="381"/>
      <c r="N12" s="582"/>
      <c r="O12" s="381"/>
      <c r="P12" s="583"/>
      <c r="Q12" s="593"/>
      <c r="R12" s="593"/>
      <c r="S12" s="593"/>
      <c r="T12" s="203"/>
      <c r="U12" s="592"/>
    </row>
    <row r="13" s="512" customFormat="1" customHeight="1" spans="1:21">
      <c r="A13" s="203"/>
      <c r="B13" s="128"/>
      <c r="C13" s="563"/>
      <c r="D13" s="563"/>
      <c r="E13" s="434"/>
      <c r="F13" s="203"/>
      <c r="G13" s="203"/>
      <c r="H13" s="565"/>
      <c r="I13" s="565"/>
      <c r="J13" s="543"/>
      <c r="K13" s="462"/>
      <c r="L13" s="462"/>
      <c r="M13" s="381"/>
      <c r="N13" s="582"/>
      <c r="O13" s="381"/>
      <c r="P13" s="583"/>
      <c r="Q13" s="593"/>
      <c r="R13" s="593"/>
      <c r="S13" s="593"/>
      <c r="T13" s="203"/>
      <c r="U13" s="592"/>
    </row>
    <row r="14" s="512" customFormat="1" customHeight="1" spans="1:21">
      <c r="A14" s="528"/>
      <c r="B14" s="566"/>
      <c r="C14" s="563"/>
      <c r="D14" s="567"/>
      <c r="E14" s="568"/>
      <c r="F14" s="528"/>
      <c r="G14" s="528"/>
      <c r="H14" s="569"/>
      <c r="I14" s="569"/>
      <c r="J14" s="584"/>
      <c r="K14" s="585"/>
      <c r="L14" s="585"/>
      <c r="M14" s="586"/>
      <c r="N14" s="587"/>
      <c r="O14" s="586"/>
      <c r="P14" s="583"/>
      <c r="Q14" s="564"/>
      <c r="R14" s="568"/>
      <c r="S14" s="568"/>
      <c r="T14" s="528"/>
      <c r="U14" s="592"/>
    </row>
    <row r="15" s="512" customFormat="1" customHeight="1" spans="1:21">
      <c r="A15" s="528"/>
      <c r="B15" s="566"/>
      <c r="C15" s="563"/>
      <c r="D15" s="567"/>
      <c r="E15" s="568"/>
      <c r="F15" s="528"/>
      <c r="G15" s="528"/>
      <c r="H15" s="569"/>
      <c r="I15" s="569"/>
      <c r="J15" s="584"/>
      <c r="K15" s="585"/>
      <c r="L15" s="585"/>
      <c r="M15" s="586"/>
      <c r="N15" s="587"/>
      <c r="O15" s="586"/>
      <c r="P15" s="583"/>
      <c r="Q15" s="564"/>
      <c r="R15" s="568"/>
      <c r="S15" s="568"/>
      <c r="T15" s="528"/>
      <c r="U15" s="592"/>
    </row>
    <row r="16" s="512" customFormat="1" customHeight="1" spans="1:21">
      <c r="A16" s="528"/>
      <c r="B16" s="566"/>
      <c r="C16" s="563"/>
      <c r="D16" s="567"/>
      <c r="E16" s="568"/>
      <c r="F16" s="528"/>
      <c r="G16" s="528"/>
      <c r="H16" s="569"/>
      <c r="I16" s="569"/>
      <c r="J16" s="584"/>
      <c r="K16" s="585"/>
      <c r="L16" s="585"/>
      <c r="M16" s="586"/>
      <c r="N16" s="587"/>
      <c r="O16" s="586"/>
      <c r="P16" s="583"/>
      <c r="Q16" s="564"/>
      <c r="R16" s="568"/>
      <c r="S16" s="568"/>
      <c r="T16" s="528"/>
      <c r="U16" s="592"/>
    </row>
    <row r="17" s="512" customFormat="1" customHeight="1" spans="1:21">
      <c r="A17" s="528"/>
      <c r="B17" s="566"/>
      <c r="C17" s="563"/>
      <c r="D17" s="567"/>
      <c r="E17" s="568"/>
      <c r="F17" s="528"/>
      <c r="G17" s="528"/>
      <c r="H17" s="569"/>
      <c r="I17" s="569"/>
      <c r="J17" s="584"/>
      <c r="K17" s="585"/>
      <c r="L17" s="585"/>
      <c r="M17" s="586"/>
      <c r="N17" s="587"/>
      <c r="O17" s="586"/>
      <c r="P17" s="583"/>
      <c r="Q17" s="564"/>
      <c r="R17" s="568"/>
      <c r="S17" s="568"/>
      <c r="T17" s="528"/>
      <c r="U17" s="592"/>
    </row>
    <row r="18" s="199" customFormat="1" customHeight="1" spans="1:21">
      <c r="A18" s="570"/>
      <c r="B18" s="571"/>
      <c r="C18" s="223" t="s">
        <v>1063</v>
      </c>
      <c r="D18" s="571"/>
      <c r="E18" s="571"/>
      <c r="F18" s="571"/>
      <c r="G18" s="572"/>
      <c r="H18" s="573"/>
      <c r="I18" s="573"/>
      <c r="J18" s="588"/>
      <c r="K18" s="589">
        <f>SUM(K6:K17)</f>
        <v>0</v>
      </c>
      <c r="L18" s="589">
        <f>SUM(L6:L17)</f>
        <v>0</v>
      </c>
      <c r="M18" s="589">
        <f>SUM(M6:M17)</f>
        <v>0</v>
      </c>
      <c r="N18" s="589"/>
      <c r="O18" s="589">
        <f>SUM(O6:O17)</f>
        <v>0</v>
      </c>
      <c r="P18" s="589">
        <f>IF(L18=0,0,ROUND((O18-L18)/L18*100,2))</f>
        <v>0</v>
      </c>
      <c r="Q18" s="485"/>
      <c r="R18" s="594"/>
      <c r="S18" s="594"/>
      <c r="T18" s="572"/>
      <c r="U18" s="574"/>
    </row>
    <row r="19" s="199" customFormat="1" customHeight="1" spans="1:21">
      <c r="A19" s="570"/>
      <c r="B19" s="571"/>
      <c r="C19" s="223" t="s">
        <v>106</v>
      </c>
      <c r="D19" s="571"/>
      <c r="E19" s="571"/>
      <c r="F19" s="571"/>
      <c r="G19" s="572"/>
      <c r="H19" s="573"/>
      <c r="I19" s="573"/>
      <c r="J19" s="588"/>
      <c r="K19" s="590"/>
      <c r="L19" s="590"/>
      <c r="M19" s="590"/>
      <c r="N19" s="590"/>
      <c r="O19" s="590"/>
      <c r="P19" s="589"/>
      <c r="Q19" s="571"/>
      <c r="R19" s="571"/>
      <c r="S19" s="571"/>
      <c r="T19" s="572"/>
      <c r="U19" s="574"/>
    </row>
    <row r="20" s="199" customFormat="1" customHeight="1" spans="1:20">
      <c r="A20" s="224"/>
      <c r="B20" s="223"/>
      <c r="C20" s="223" t="s">
        <v>1064</v>
      </c>
      <c r="D20" s="224"/>
      <c r="E20" s="224"/>
      <c r="F20" s="224"/>
      <c r="G20" s="224"/>
      <c r="H20" s="482"/>
      <c r="I20" s="482"/>
      <c r="J20" s="378"/>
      <c r="K20" s="589">
        <f>K18-K19</f>
        <v>0</v>
      </c>
      <c r="L20" s="589">
        <f>L18-L19</f>
        <v>0</v>
      </c>
      <c r="M20" s="589">
        <f>M18-M19</f>
        <v>0</v>
      </c>
      <c r="N20" s="589"/>
      <c r="O20" s="589">
        <f>O18-O19</f>
        <v>0</v>
      </c>
      <c r="P20" s="589">
        <f>IF(L20=0,0,ROUND((O20-L20)/L20*100,2))</f>
        <v>0</v>
      </c>
      <c r="Q20" s="224"/>
      <c r="R20" s="224"/>
      <c r="S20" s="224"/>
      <c r="T20" s="224"/>
    </row>
    <row r="21" s="199" customFormat="1" customHeight="1" spans="1:17">
      <c r="A21" s="388" t="e">
        <f>#REF!&amp;#REF!</f>
        <v>#REF!</v>
      </c>
      <c r="B21" s="574"/>
      <c r="H21" s="575"/>
      <c r="I21" s="388" t="e">
        <f>#REF!&amp;#REF!</f>
        <v>#REF!</v>
      </c>
      <c r="M21" s="135" t="str">
        <f>现金!G21</f>
        <v>北京卓信大华资产评估有限公司</v>
      </c>
      <c r="N21" s="135"/>
      <c r="O21" s="135"/>
      <c r="P21" s="135"/>
      <c r="Q21" s="135"/>
    </row>
    <row r="22" s="199" customFormat="1" customHeight="1" spans="1:14">
      <c r="A22" s="388" t="e">
        <f>#REF!&amp;#REF!</f>
        <v>#REF!</v>
      </c>
      <c r="B22" s="574"/>
      <c r="H22" s="575"/>
      <c r="I22" s="575"/>
      <c r="N22" s="591"/>
    </row>
    <row r="23" s="199" customFormat="1" customHeight="1" spans="2:14">
      <c r="B23" s="574"/>
      <c r="H23" s="575"/>
      <c r="I23" s="575"/>
      <c r="N23" s="591"/>
    </row>
    <row r="24" customHeight="1" spans="8:15">
      <c r="H24" s="575"/>
      <c r="I24" s="575"/>
      <c r="J24" s="199"/>
      <c r="K24" s="199"/>
      <c r="L24" s="199"/>
      <c r="M24" s="199"/>
      <c r="N24" s="591"/>
      <c r="O24" s="199"/>
    </row>
    <row r="25" customHeight="1" spans="8:15">
      <c r="H25" s="575"/>
      <c r="I25" s="575"/>
      <c r="J25" s="199"/>
      <c r="K25" s="199"/>
      <c r="L25" s="199"/>
      <c r="M25" s="199"/>
      <c r="N25" s="591"/>
      <c r="O25" s="199"/>
    </row>
    <row r="26" customHeight="1" spans="8:15">
      <c r="H26" s="575"/>
      <c r="I26" s="575"/>
      <c r="J26" s="199"/>
      <c r="K26" s="199"/>
      <c r="L26" s="199"/>
      <c r="M26" s="199"/>
      <c r="N26" s="591"/>
      <c r="O26" s="199"/>
    </row>
  </sheetData>
  <mergeCells count="16">
    <mergeCell ref="U4:W4"/>
    <mergeCell ref="M21:Q2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P4:P5"/>
    <mergeCell ref="Q4:Q5"/>
    <mergeCell ref="R4:R5"/>
    <mergeCell ref="S4:S5"/>
    <mergeCell ref="T4:T5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5"/>
  <sheetViews>
    <sheetView workbookViewId="0">
      <selection activeCell="J8" sqref="J8"/>
    </sheetView>
  </sheetViews>
  <sheetFormatPr defaultColWidth="9" defaultRowHeight="21" customHeight="1"/>
  <cols>
    <col min="1" max="1" width="4.125" style="2" customWidth="1"/>
    <col min="2" max="2" width="3.375" style="2" hidden="1" customWidth="1"/>
    <col min="3" max="3" width="15.625" style="2" customWidth="1"/>
    <col min="4" max="4" width="11.125" style="514" customWidth="1"/>
    <col min="5" max="5" width="11.625" style="514" customWidth="1"/>
    <col min="6" max="6" width="4.125" style="2" customWidth="1"/>
    <col min="7" max="7" width="4.625" style="2" customWidth="1"/>
    <col min="8" max="8" width="8.375" style="515" customWidth="1"/>
    <col min="9" max="9" width="8.375" style="516" customWidth="1"/>
    <col min="10" max="12" width="9.125" style="2" customWidth="1"/>
    <col min="13" max="13" width="5.625" style="517" customWidth="1"/>
    <col min="14" max="14" width="9.625" style="2" customWidth="1"/>
    <col min="15" max="15" width="4.625" style="2" customWidth="1"/>
    <col min="16" max="17" width="6.125" style="2" customWidth="1"/>
    <col min="18" max="18" width="13.125" style="2" customWidth="1"/>
    <col min="19" max="16384" width="9" style="2"/>
  </cols>
  <sheetData>
    <row r="1" customHeight="1" spans="4:17">
      <c r="D1" s="271"/>
      <c r="E1" s="271"/>
      <c r="F1" s="271"/>
      <c r="I1" s="325" t="s">
        <v>1065</v>
      </c>
      <c r="K1" s="31"/>
      <c r="P1" s="79" t="s">
        <v>1066</v>
      </c>
      <c r="Q1" s="79"/>
    </row>
    <row r="2" customHeight="1" spans="4:17">
      <c r="D2" s="271"/>
      <c r="E2" s="271"/>
      <c r="F2" s="271"/>
      <c r="J2" s="271"/>
      <c r="K2" s="536"/>
      <c r="M2" s="2"/>
      <c r="P2" s="13"/>
      <c r="Q2" s="13"/>
    </row>
    <row r="3" s="3" customFormat="1" customHeight="1" spans="1:17">
      <c r="A3" s="3" t="e">
        <f>#REF!</f>
        <v>#REF!</v>
      </c>
      <c r="B3" s="134"/>
      <c r="C3" s="134"/>
      <c r="D3" s="518"/>
      <c r="E3" s="519"/>
      <c r="F3" s="341"/>
      <c r="G3" s="134"/>
      <c r="I3" s="14" t="e">
        <f>#REF!</f>
        <v>#REF!</v>
      </c>
      <c r="K3" s="341"/>
      <c r="L3" s="134"/>
      <c r="N3" s="134"/>
      <c r="P3" s="15" t="s">
        <v>2</v>
      </c>
      <c r="Q3" s="15"/>
    </row>
    <row r="4" s="453" customFormat="1" customHeight="1" spans="1:21">
      <c r="A4" s="520" t="s">
        <v>3</v>
      </c>
      <c r="B4" s="520" t="s">
        <v>635</v>
      </c>
      <c r="C4" s="520" t="s">
        <v>636</v>
      </c>
      <c r="D4" s="521" t="s">
        <v>199</v>
      </c>
      <c r="E4" s="522" t="s">
        <v>638</v>
      </c>
      <c r="F4" s="520" t="s">
        <v>249</v>
      </c>
      <c r="G4" s="520" t="s">
        <v>200</v>
      </c>
      <c r="H4" s="520" t="s">
        <v>639</v>
      </c>
      <c r="I4" s="520" t="s">
        <v>640</v>
      </c>
      <c r="J4" s="537" t="s">
        <v>8</v>
      </c>
      <c r="K4" s="538"/>
      <c r="L4" s="539" t="s">
        <v>9</v>
      </c>
      <c r="M4" s="540"/>
      <c r="N4" s="541"/>
      <c r="O4" s="520" t="s">
        <v>10</v>
      </c>
      <c r="P4" s="520" t="s">
        <v>531</v>
      </c>
      <c r="Q4" s="520" t="s">
        <v>315</v>
      </c>
      <c r="R4" s="552" t="s">
        <v>641</v>
      </c>
      <c r="S4" s="73" t="s">
        <v>469</v>
      </c>
      <c r="T4" s="426"/>
      <c r="U4" s="75"/>
    </row>
    <row r="5" s="453" customFormat="1" customHeight="1" spans="1:21">
      <c r="A5" s="523"/>
      <c r="B5" s="523"/>
      <c r="C5" s="523"/>
      <c r="D5" s="524"/>
      <c r="E5" s="524"/>
      <c r="F5" s="523"/>
      <c r="G5" s="523" t="s">
        <v>1067</v>
      </c>
      <c r="H5" s="523" t="s">
        <v>1060</v>
      </c>
      <c r="I5" s="523" t="s">
        <v>1060</v>
      </c>
      <c r="J5" s="520" t="s">
        <v>1062</v>
      </c>
      <c r="K5" s="520" t="s">
        <v>626</v>
      </c>
      <c r="L5" s="520" t="s">
        <v>627</v>
      </c>
      <c r="M5" s="520" t="s">
        <v>303</v>
      </c>
      <c r="N5" s="520" t="s">
        <v>626</v>
      </c>
      <c r="O5" s="523"/>
      <c r="P5" s="523"/>
      <c r="Q5" s="523"/>
      <c r="R5" s="553"/>
      <c r="S5" s="17" t="s">
        <v>124</v>
      </c>
      <c r="T5" s="17" t="s">
        <v>125</v>
      </c>
      <c r="U5" s="17" t="s">
        <v>126</v>
      </c>
    </row>
    <row r="6" s="31" customFormat="1" customHeight="1" spans="1:18">
      <c r="A6" s="19">
        <f>ROW()-5</f>
        <v>1</v>
      </c>
      <c r="B6" s="224"/>
      <c r="C6" s="378"/>
      <c r="D6" s="480"/>
      <c r="E6" s="480"/>
      <c r="F6" s="481"/>
      <c r="G6" s="224"/>
      <c r="H6" s="482"/>
      <c r="I6" s="542"/>
      <c r="J6" s="360"/>
      <c r="K6" s="360"/>
      <c r="L6" s="543"/>
      <c r="M6" s="544"/>
      <c r="N6" s="543"/>
      <c r="O6" s="545">
        <f>IF(K6=0,0,ROUND((N6-K6)/K6*100,2))</f>
        <v>0</v>
      </c>
      <c r="P6" s="184"/>
      <c r="Q6" s="184"/>
      <c r="R6" s="224"/>
    </row>
    <row r="7" s="31" customFormat="1" customHeight="1" spans="1:18">
      <c r="A7" s="19">
        <f t="shared" ref="A7:A14" si="0">ROW()-5</f>
        <v>2</v>
      </c>
      <c r="B7" s="224"/>
      <c r="C7" s="378"/>
      <c r="D7" s="480"/>
      <c r="E7" s="480"/>
      <c r="F7" s="481"/>
      <c r="G7" s="224"/>
      <c r="H7" s="482"/>
      <c r="I7" s="542"/>
      <c r="J7" s="360"/>
      <c r="K7" s="360"/>
      <c r="L7" s="543"/>
      <c r="M7" s="544"/>
      <c r="N7" s="543"/>
      <c r="O7" s="545"/>
      <c r="P7" s="184"/>
      <c r="Q7" s="184"/>
      <c r="R7" s="224"/>
    </row>
    <row r="8" s="31" customFormat="1" customHeight="1" spans="1:18">
      <c r="A8" s="19">
        <f t="shared" si="0"/>
        <v>3</v>
      </c>
      <c r="B8" s="224"/>
      <c r="C8" s="378"/>
      <c r="D8" s="480"/>
      <c r="E8" s="480"/>
      <c r="F8" s="481"/>
      <c r="G8" s="224"/>
      <c r="H8" s="482"/>
      <c r="I8" s="542"/>
      <c r="J8" s="360"/>
      <c r="K8" s="360"/>
      <c r="L8" s="543"/>
      <c r="M8" s="544"/>
      <c r="N8" s="543"/>
      <c r="O8" s="545"/>
      <c r="P8" s="184"/>
      <c r="Q8" s="184"/>
      <c r="R8" s="224"/>
    </row>
    <row r="9" s="31" customFormat="1" customHeight="1" spans="1:18">
      <c r="A9" s="19">
        <f t="shared" si="0"/>
        <v>4</v>
      </c>
      <c r="B9" s="224"/>
      <c r="C9" s="378"/>
      <c r="D9" s="480"/>
      <c r="E9" s="480"/>
      <c r="F9" s="481"/>
      <c r="G9" s="224"/>
      <c r="H9" s="482"/>
      <c r="I9" s="542"/>
      <c r="J9" s="360"/>
      <c r="K9" s="360"/>
      <c r="L9" s="543"/>
      <c r="M9" s="544"/>
      <c r="N9" s="543"/>
      <c r="O9" s="545"/>
      <c r="P9" s="184"/>
      <c r="Q9" s="184"/>
      <c r="R9" s="224"/>
    </row>
    <row r="10" s="31" customFormat="1" customHeight="1" spans="1:18">
      <c r="A10" s="19">
        <f t="shared" si="0"/>
        <v>5</v>
      </c>
      <c r="B10" s="224"/>
      <c r="C10" s="378"/>
      <c r="D10" s="480"/>
      <c r="E10" s="480"/>
      <c r="F10" s="481"/>
      <c r="G10" s="224"/>
      <c r="H10" s="482"/>
      <c r="I10" s="542"/>
      <c r="J10" s="360"/>
      <c r="K10" s="360"/>
      <c r="L10" s="543"/>
      <c r="M10" s="544"/>
      <c r="N10" s="543"/>
      <c r="O10" s="545"/>
      <c r="P10" s="184"/>
      <c r="Q10" s="184"/>
      <c r="R10" s="224"/>
    </row>
    <row r="11" s="31" customFormat="1" customHeight="1" spans="1:18">
      <c r="A11" s="19">
        <f t="shared" si="0"/>
        <v>6</v>
      </c>
      <c r="B11" s="224"/>
      <c r="C11" s="378"/>
      <c r="D11" s="480"/>
      <c r="E11" s="480"/>
      <c r="F11" s="481"/>
      <c r="G11" s="224"/>
      <c r="H11" s="482"/>
      <c r="I11" s="542"/>
      <c r="J11" s="360"/>
      <c r="K11" s="360"/>
      <c r="L11" s="543"/>
      <c r="M11" s="544"/>
      <c r="N11" s="543"/>
      <c r="O11" s="545"/>
      <c r="P11" s="184"/>
      <c r="Q11" s="184"/>
      <c r="R11" s="224"/>
    </row>
    <row r="12" s="31" customFormat="1" customHeight="1" spans="1:18">
      <c r="A12" s="19">
        <f t="shared" si="0"/>
        <v>7</v>
      </c>
      <c r="B12" s="224"/>
      <c r="C12" s="378"/>
      <c r="D12" s="480"/>
      <c r="E12" s="480"/>
      <c r="F12" s="481"/>
      <c r="G12" s="224"/>
      <c r="H12" s="482"/>
      <c r="I12" s="542"/>
      <c r="J12" s="360"/>
      <c r="K12" s="360"/>
      <c r="L12" s="543"/>
      <c r="M12" s="544"/>
      <c r="N12" s="543"/>
      <c r="O12" s="545"/>
      <c r="P12" s="184"/>
      <c r="Q12" s="184"/>
      <c r="R12" s="224"/>
    </row>
    <row r="13" s="31" customFormat="1" customHeight="1" spans="1:18">
      <c r="A13" s="19">
        <f t="shared" si="0"/>
        <v>8</v>
      </c>
      <c r="B13" s="224"/>
      <c r="C13" s="378"/>
      <c r="D13" s="480"/>
      <c r="E13" s="480"/>
      <c r="F13" s="481"/>
      <c r="G13" s="224"/>
      <c r="H13" s="482"/>
      <c r="I13" s="542"/>
      <c r="J13" s="360"/>
      <c r="K13" s="360"/>
      <c r="L13" s="543"/>
      <c r="M13" s="544"/>
      <c r="N13" s="543"/>
      <c r="O13" s="545"/>
      <c r="P13" s="184"/>
      <c r="Q13" s="184"/>
      <c r="R13" s="224"/>
    </row>
    <row r="14" s="31" customFormat="1" customHeight="1" spans="1:18">
      <c r="A14" s="19">
        <f t="shared" si="0"/>
        <v>9</v>
      </c>
      <c r="B14" s="224"/>
      <c r="C14" s="378"/>
      <c r="D14" s="480"/>
      <c r="E14" s="480"/>
      <c r="F14" s="481"/>
      <c r="G14" s="224"/>
      <c r="H14" s="482"/>
      <c r="I14" s="542"/>
      <c r="J14" s="360"/>
      <c r="K14" s="360"/>
      <c r="L14" s="543"/>
      <c r="M14" s="544"/>
      <c r="N14" s="543"/>
      <c r="O14" s="545"/>
      <c r="P14" s="184"/>
      <c r="Q14" s="184"/>
      <c r="R14" s="224"/>
    </row>
    <row r="15" s="31" customFormat="1" customHeight="1" spans="1:18">
      <c r="A15" s="481"/>
      <c r="B15" s="224"/>
      <c r="C15" s="378"/>
      <c r="D15" s="480"/>
      <c r="E15" s="480"/>
      <c r="F15" s="481"/>
      <c r="G15" s="224"/>
      <c r="H15" s="482"/>
      <c r="I15" s="542"/>
      <c r="J15" s="360"/>
      <c r="K15" s="360"/>
      <c r="L15" s="543"/>
      <c r="M15" s="544"/>
      <c r="N15" s="543"/>
      <c r="O15" s="545"/>
      <c r="P15" s="184"/>
      <c r="Q15" s="184"/>
      <c r="R15" s="224"/>
    </row>
    <row r="16" s="31" customFormat="1" customHeight="1" spans="1:18">
      <c r="A16" s="481"/>
      <c r="B16" s="224"/>
      <c r="C16" s="378"/>
      <c r="D16" s="480"/>
      <c r="E16" s="480"/>
      <c r="F16" s="481"/>
      <c r="G16" s="224"/>
      <c r="H16" s="482"/>
      <c r="I16" s="542"/>
      <c r="J16" s="360"/>
      <c r="K16" s="360"/>
      <c r="L16" s="543"/>
      <c r="M16" s="544"/>
      <c r="N16" s="543"/>
      <c r="O16" s="545"/>
      <c r="P16" s="184"/>
      <c r="Q16" s="184"/>
      <c r="R16" s="224"/>
    </row>
    <row r="17" s="31" customFormat="1" customHeight="1" spans="1:18">
      <c r="A17" s="481"/>
      <c r="B17" s="224"/>
      <c r="C17" s="378"/>
      <c r="D17" s="480"/>
      <c r="E17" s="480"/>
      <c r="F17" s="481"/>
      <c r="G17" s="224"/>
      <c r="H17" s="482"/>
      <c r="I17" s="542"/>
      <c r="J17" s="360"/>
      <c r="K17" s="360"/>
      <c r="L17" s="543"/>
      <c r="M17" s="544"/>
      <c r="N17" s="543"/>
      <c r="O17" s="545"/>
      <c r="P17" s="184"/>
      <c r="Q17" s="184"/>
      <c r="R17" s="224"/>
    </row>
    <row r="18" s="31" customFormat="1" customHeight="1" spans="1:18">
      <c r="A18" s="525"/>
      <c r="B18" s="526"/>
      <c r="C18" s="223" t="s">
        <v>1068</v>
      </c>
      <c r="D18" s="527"/>
      <c r="E18" s="527"/>
      <c r="F18" s="528"/>
      <c r="G18" s="528"/>
      <c r="H18" s="529"/>
      <c r="I18" s="546"/>
      <c r="J18" s="133">
        <f>SUM(J6:J17)</f>
        <v>0</v>
      </c>
      <c r="K18" s="133">
        <f>SUM(K6:K17)</f>
        <v>0</v>
      </c>
      <c r="L18" s="133">
        <f>SUM(L6:L17)</f>
        <v>0</v>
      </c>
      <c r="M18" s="133"/>
      <c r="N18" s="133">
        <f>SUM(N6:N17)</f>
        <v>0</v>
      </c>
      <c r="O18" s="443">
        <f>IF(K18=0,0,ROUND((N18-K18)/K18*100,2))</f>
        <v>0</v>
      </c>
      <c r="P18" s="547"/>
      <c r="Q18" s="547"/>
      <c r="R18" s="528"/>
    </row>
    <row r="19" s="31" customFormat="1" customHeight="1" spans="1:18">
      <c r="A19" s="525"/>
      <c r="B19" s="526"/>
      <c r="C19" s="223" t="s">
        <v>106</v>
      </c>
      <c r="D19" s="527"/>
      <c r="E19" s="527"/>
      <c r="F19" s="528"/>
      <c r="G19" s="528"/>
      <c r="H19" s="529"/>
      <c r="I19" s="546"/>
      <c r="J19" s="133"/>
      <c r="K19" s="133"/>
      <c r="L19" s="133"/>
      <c r="M19" s="548"/>
      <c r="N19" s="548"/>
      <c r="O19" s="443"/>
      <c r="P19" s="547"/>
      <c r="Q19" s="547"/>
      <c r="R19" s="528"/>
    </row>
    <row r="20" s="31" customFormat="1" customHeight="1" spans="1:18">
      <c r="A20" s="530"/>
      <c r="B20" s="526"/>
      <c r="C20" s="223" t="s">
        <v>1069</v>
      </c>
      <c r="D20" s="531"/>
      <c r="E20" s="531"/>
      <c r="F20" s="532"/>
      <c r="G20" s="532"/>
      <c r="H20" s="533"/>
      <c r="I20" s="549"/>
      <c r="J20" s="550">
        <f>J18-J19</f>
        <v>0</v>
      </c>
      <c r="K20" s="550">
        <f>K18-K19</f>
        <v>0</v>
      </c>
      <c r="L20" s="550">
        <f>L18-L19</f>
        <v>0</v>
      </c>
      <c r="M20" s="550"/>
      <c r="N20" s="550">
        <f>N18-N19</f>
        <v>0</v>
      </c>
      <c r="O20" s="443">
        <f>IF(K20=0,0,ROUND((N20-K20)/K20*100,2))</f>
        <v>0</v>
      </c>
      <c r="P20" s="47"/>
      <c r="Q20" s="47"/>
      <c r="R20" s="532"/>
    </row>
    <row r="21" s="31" customFormat="1" customHeight="1" spans="1:16">
      <c r="A21" s="388" t="e">
        <f>#REF!&amp;#REF!</f>
        <v>#REF!</v>
      </c>
      <c r="C21" s="534"/>
      <c r="D21" s="5"/>
      <c r="E21" s="5"/>
      <c r="H21" s="535"/>
      <c r="I21" s="388" t="e">
        <f>#REF!&amp;#REF!</f>
        <v>#REF!</v>
      </c>
      <c r="J21" s="455"/>
      <c r="K21" s="455"/>
      <c r="L21" s="79" t="str">
        <f>现金!G21</f>
        <v>北京卓信大华资产评估有限公司</v>
      </c>
      <c r="M21" s="79"/>
      <c r="N21" s="79"/>
      <c r="O21" s="79"/>
      <c r="P21" s="79"/>
    </row>
    <row r="22" s="31" customFormat="1" customHeight="1" spans="1:9">
      <c r="A22" s="388" t="e">
        <f>#REF!&amp;#REF!</f>
        <v>#REF!</v>
      </c>
      <c r="C22" s="534"/>
      <c r="D22" s="5"/>
      <c r="E22" s="5"/>
      <c r="H22" s="535"/>
      <c r="I22" s="551"/>
    </row>
    <row r="23" customHeight="1" spans="13:13">
      <c r="M23" s="2"/>
    </row>
    <row r="24" customHeight="1" spans="13:13">
      <c r="M24" s="2"/>
    </row>
    <row r="25" customHeight="1" spans="13:13">
      <c r="M25" s="2"/>
    </row>
    <row r="26" customHeight="1" spans="13:13">
      <c r="M26" s="2"/>
    </row>
    <row r="27" customHeight="1" spans="13:13">
      <c r="M27" s="2"/>
    </row>
    <row r="28" customHeight="1" spans="13:13">
      <c r="M28" s="2"/>
    </row>
    <row r="29" customHeight="1" spans="13:13">
      <c r="M29" s="2"/>
    </row>
    <row r="30" customHeight="1" spans="13:13">
      <c r="M30" s="2"/>
    </row>
    <row r="31" customHeight="1" spans="13:13">
      <c r="M31" s="2"/>
    </row>
    <row r="32" customHeight="1" spans="13:13">
      <c r="M32" s="2"/>
    </row>
    <row r="33" customHeight="1" spans="13:13">
      <c r="M33" s="2"/>
    </row>
    <row r="34" customHeight="1" spans="13:13">
      <c r="M34" s="2"/>
    </row>
    <row r="35" customHeight="1" spans="13:13">
      <c r="M35" s="2"/>
    </row>
    <row r="36" customHeight="1" spans="13:13">
      <c r="M36" s="2"/>
    </row>
    <row r="37" customHeight="1" spans="13:13">
      <c r="M37" s="2"/>
    </row>
    <row r="38" customHeight="1" spans="13:13">
      <c r="M38" s="2"/>
    </row>
    <row r="39" customHeight="1" spans="13:13">
      <c r="M39" s="2"/>
    </row>
    <row r="40" customHeight="1" spans="13:13">
      <c r="M40" s="2"/>
    </row>
    <row r="41" customHeight="1" spans="13:13">
      <c r="M41" s="2"/>
    </row>
    <row r="42" customHeight="1" spans="13:13">
      <c r="M42" s="2"/>
    </row>
    <row r="43" customHeight="1" spans="13:13">
      <c r="M43" s="2"/>
    </row>
    <row r="44" customHeight="1" spans="13:13">
      <c r="M44" s="2"/>
    </row>
    <row r="45" customHeight="1" spans="13:13">
      <c r="M45" s="2"/>
    </row>
    <row r="46" customHeight="1" spans="13:13">
      <c r="M46" s="2"/>
    </row>
    <row r="47" customHeight="1" spans="13:13">
      <c r="M47" s="2"/>
    </row>
    <row r="48" customHeight="1" spans="13:13">
      <c r="M48" s="2"/>
    </row>
    <row r="49" customHeight="1" spans="13:13">
      <c r="M49" s="2"/>
    </row>
    <row r="50" customHeight="1" spans="13:13">
      <c r="M50" s="2"/>
    </row>
    <row r="51" customHeight="1" spans="13:13">
      <c r="M51" s="2"/>
    </row>
    <row r="52" customHeight="1" spans="13:13">
      <c r="M52" s="2"/>
    </row>
    <row r="53" customHeight="1" spans="13:13">
      <c r="M53" s="2"/>
    </row>
    <row r="54" customHeight="1" spans="13:13">
      <c r="M54" s="2"/>
    </row>
    <row r="55" customHeight="1" spans="13:13">
      <c r="M55" s="2"/>
    </row>
    <row r="56" customHeight="1" spans="13:13">
      <c r="M56" s="2"/>
    </row>
    <row r="57" customHeight="1" spans="13:13">
      <c r="M57" s="2"/>
    </row>
    <row r="58" customHeight="1" spans="13:13">
      <c r="M58" s="2"/>
    </row>
    <row r="59" customHeight="1" spans="13:13">
      <c r="M59" s="2"/>
    </row>
    <row r="60" customHeight="1" spans="13:13">
      <c r="M60" s="2"/>
    </row>
    <row r="61" customHeight="1" spans="13:13">
      <c r="M61" s="2"/>
    </row>
    <row r="62" customHeight="1" spans="13:13">
      <c r="M62" s="2"/>
    </row>
    <row r="63" customHeight="1" spans="13:13">
      <c r="M63" s="2"/>
    </row>
    <row r="64" customHeight="1" spans="13:13">
      <c r="M64" s="2"/>
    </row>
    <row r="65" customHeight="1" spans="13:13">
      <c r="M65" s="2"/>
    </row>
    <row r="66" customHeight="1" spans="13:13">
      <c r="M66" s="2"/>
    </row>
    <row r="67" customHeight="1" spans="13:13">
      <c r="M67" s="2"/>
    </row>
    <row r="68" customHeight="1" spans="13:13">
      <c r="M68" s="2"/>
    </row>
    <row r="69" customHeight="1" spans="13:13">
      <c r="M69" s="2"/>
    </row>
    <row r="70" customHeight="1" spans="13:13">
      <c r="M70" s="2"/>
    </row>
    <row r="71" customHeight="1" spans="13:13">
      <c r="M71" s="2"/>
    </row>
    <row r="72" customHeight="1" spans="13:13">
      <c r="M72" s="2"/>
    </row>
    <row r="73" customHeight="1" spans="13:13">
      <c r="M73" s="2"/>
    </row>
    <row r="74" customHeight="1" spans="13:13">
      <c r="M74" s="2"/>
    </row>
    <row r="75" customHeight="1" spans="13:13">
      <c r="M75" s="2"/>
    </row>
  </sheetData>
  <mergeCells count="15">
    <mergeCell ref="S4:U4"/>
    <mergeCell ref="L21:P2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  <mergeCell ref="P4:P5"/>
    <mergeCell ref="Q4:Q5"/>
    <mergeCell ref="R4:R5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E25" sqref="E25"/>
    </sheetView>
  </sheetViews>
  <sheetFormatPr defaultColWidth="9" defaultRowHeight="15.75"/>
  <cols>
    <col min="1" max="1" width="6.625" style="1038" customWidth="1"/>
    <col min="2" max="2" width="23.875" style="9" customWidth="1"/>
    <col min="3" max="3" width="15.125" style="9" customWidth="1"/>
    <col min="4" max="4" width="9.625" style="9" customWidth="1"/>
    <col min="5" max="5" width="8.625" style="9" customWidth="1"/>
    <col min="6" max="6" width="5.625" style="9" customWidth="1"/>
    <col min="7" max="7" width="14" style="9" customWidth="1"/>
    <col min="8" max="8" width="9.625" style="9" customWidth="1"/>
    <col min="9" max="9" width="13.375" style="9" customWidth="1"/>
    <col min="10" max="10" width="9.625" style="9" customWidth="1"/>
    <col min="11" max="11" width="5.5" style="9" customWidth="1"/>
    <col min="12" max="16384" width="9" style="9"/>
  </cols>
  <sheetData>
    <row r="1" ht="30" customHeight="1" spans="1:11">
      <c r="A1" s="1039"/>
      <c r="B1" s="922"/>
      <c r="C1" s="923" t="s">
        <v>72</v>
      </c>
      <c r="E1" s="921"/>
      <c r="F1" s="922"/>
      <c r="G1" s="922"/>
      <c r="H1" s="925"/>
      <c r="K1" s="79" t="s">
        <v>73</v>
      </c>
    </row>
    <row r="2" s="2" customFormat="1" ht="15" customHeight="1" spans="1:11">
      <c r="A2" s="322"/>
      <c r="J2" s="79"/>
      <c r="K2" s="9"/>
    </row>
    <row r="3" s="3" customFormat="1" ht="18.75" customHeight="1" spans="1:11">
      <c r="A3" s="274" t="e">
        <f>#REF!</f>
        <v>#REF!</v>
      </c>
      <c r="E3" s="14" t="e">
        <f>#REF!</f>
        <v>#REF!</v>
      </c>
      <c r="F3" s="53"/>
      <c r="G3" s="16"/>
      <c r="I3" s="16"/>
      <c r="K3" s="15" t="s">
        <v>2</v>
      </c>
    </row>
    <row r="4" s="4" customFormat="1" ht="21" customHeight="1" spans="1:11">
      <c r="A4" s="26" t="s">
        <v>3</v>
      </c>
      <c r="B4" s="17" t="s">
        <v>74</v>
      </c>
      <c r="C4" s="17" t="s">
        <v>75</v>
      </c>
      <c r="D4" s="17" t="s">
        <v>76</v>
      </c>
      <c r="E4" s="17" t="s">
        <v>77</v>
      </c>
      <c r="F4" s="17" t="s">
        <v>78</v>
      </c>
      <c r="G4" s="18" t="s">
        <v>8</v>
      </c>
      <c r="H4" s="17" t="s">
        <v>79</v>
      </c>
      <c r="I4" s="17" t="s">
        <v>9</v>
      </c>
      <c r="J4" s="17" t="s">
        <v>10</v>
      </c>
      <c r="K4" s="17" t="s">
        <v>11</v>
      </c>
    </row>
    <row r="5" s="5" customFormat="1" ht="21" customHeight="1" spans="1:11">
      <c r="A5" s="19">
        <f>ROW()-4</f>
        <v>1</v>
      </c>
      <c r="B5" s="1107"/>
      <c r="C5" s="66"/>
      <c r="D5" s="66"/>
      <c r="E5" s="66"/>
      <c r="F5" s="66"/>
      <c r="G5" s="298"/>
      <c r="H5" s="66"/>
      <c r="I5" s="298"/>
      <c r="J5" s="97">
        <f>IF(G5=0,0,ROUND((I5-G5)/G5*100,2))</f>
        <v>0</v>
      </c>
      <c r="K5" s="20"/>
    </row>
    <row r="6" s="5" customFormat="1" ht="21" customHeight="1" spans="1:11">
      <c r="A6" s="19">
        <f>ROW()-4</f>
        <v>2</v>
      </c>
      <c r="B6" s="1107"/>
      <c r="C6" s="66"/>
      <c r="D6" s="66"/>
      <c r="E6" s="66"/>
      <c r="F6" s="66"/>
      <c r="G6" s="298"/>
      <c r="H6" s="66"/>
      <c r="I6" s="298"/>
      <c r="J6" s="97"/>
      <c r="K6" s="20"/>
    </row>
    <row r="7" s="5" customFormat="1" ht="21" customHeight="1" spans="1:11">
      <c r="A7" s="19">
        <f>ROW()-4</f>
        <v>3</v>
      </c>
      <c r="B7" s="1107"/>
      <c r="C7" s="66"/>
      <c r="D7" s="66"/>
      <c r="E7" s="66"/>
      <c r="F7" s="66"/>
      <c r="G7" s="298"/>
      <c r="H7" s="66"/>
      <c r="I7" s="298"/>
      <c r="J7" s="97"/>
      <c r="K7" s="20"/>
    </row>
    <row r="8" s="5" customFormat="1" ht="21" customHeight="1" spans="1:11">
      <c r="A8" s="1028"/>
      <c r="B8" s="1107"/>
      <c r="C8" s="66"/>
      <c r="D8" s="66"/>
      <c r="E8" s="66"/>
      <c r="F8" s="66"/>
      <c r="G8" s="298"/>
      <c r="H8" s="66"/>
      <c r="I8" s="298"/>
      <c r="J8" s="97"/>
      <c r="K8" s="20"/>
    </row>
    <row r="9" s="5" customFormat="1" ht="21" customHeight="1" spans="1:11">
      <c r="A9" s="1028"/>
      <c r="B9" s="1107"/>
      <c r="C9" s="66"/>
      <c r="D9" s="66"/>
      <c r="E9" s="66"/>
      <c r="F9" s="66"/>
      <c r="G9" s="298"/>
      <c r="H9" s="66"/>
      <c r="I9" s="298"/>
      <c r="J9" s="97"/>
      <c r="K9" s="20"/>
    </row>
    <row r="10" s="5" customFormat="1" ht="21" customHeight="1" spans="1:11">
      <c r="A10" s="1028"/>
      <c r="B10" s="1107"/>
      <c r="C10" s="66"/>
      <c r="D10" s="66"/>
      <c r="E10" s="66"/>
      <c r="F10" s="66"/>
      <c r="G10" s="298"/>
      <c r="H10" s="66"/>
      <c r="I10" s="298"/>
      <c r="J10" s="97"/>
      <c r="K10" s="20"/>
    </row>
    <row r="11" s="5" customFormat="1" ht="21" customHeight="1" spans="1:11">
      <c r="A11" s="1028"/>
      <c r="B11" s="1107"/>
      <c r="C11" s="66"/>
      <c r="D11" s="66"/>
      <c r="E11" s="66"/>
      <c r="F11" s="66"/>
      <c r="G11" s="298"/>
      <c r="H11" s="66"/>
      <c r="I11" s="298"/>
      <c r="J11" s="97"/>
      <c r="K11" s="20"/>
    </row>
    <row r="12" s="5" customFormat="1" ht="21" customHeight="1" spans="1:11">
      <c r="A12" s="1028"/>
      <c r="B12" s="1107"/>
      <c r="C12" s="66"/>
      <c r="D12" s="66"/>
      <c r="E12" s="66"/>
      <c r="F12" s="66"/>
      <c r="G12" s="298"/>
      <c r="H12" s="66"/>
      <c r="I12" s="298"/>
      <c r="J12" s="97"/>
      <c r="K12" s="20"/>
    </row>
    <row r="13" s="5" customFormat="1" ht="21" customHeight="1" spans="1:11">
      <c r="A13" s="1028"/>
      <c r="B13" s="1107"/>
      <c r="C13" s="66"/>
      <c r="D13" s="66"/>
      <c r="E13" s="66"/>
      <c r="F13" s="66"/>
      <c r="G13" s="298"/>
      <c r="H13" s="66"/>
      <c r="I13" s="298"/>
      <c r="J13" s="97"/>
      <c r="K13" s="20"/>
    </row>
    <row r="14" s="5" customFormat="1" ht="21" customHeight="1" spans="1:11">
      <c r="A14" s="1028"/>
      <c r="B14" s="1107"/>
      <c r="C14" s="66"/>
      <c r="D14" s="66"/>
      <c r="E14" s="66"/>
      <c r="F14" s="66"/>
      <c r="G14" s="298"/>
      <c r="H14" s="66"/>
      <c r="I14" s="298"/>
      <c r="J14" s="97"/>
      <c r="K14" s="20"/>
    </row>
    <row r="15" s="5" customFormat="1" ht="21" customHeight="1" spans="1:11">
      <c r="A15" s="1028"/>
      <c r="B15" s="1107"/>
      <c r="C15" s="66"/>
      <c r="D15" s="66"/>
      <c r="E15" s="66"/>
      <c r="F15" s="66"/>
      <c r="G15" s="298"/>
      <c r="H15" s="66"/>
      <c r="I15" s="298"/>
      <c r="J15" s="97"/>
      <c r="K15" s="20"/>
    </row>
    <row r="16" s="5" customFormat="1" ht="21" customHeight="1" spans="1:11">
      <c r="A16" s="1028"/>
      <c r="B16" s="1107"/>
      <c r="C16" s="66"/>
      <c r="D16" s="66"/>
      <c r="E16" s="66"/>
      <c r="F16" s="66"/>
      <c r="G16" s="298"/>
      <c r="H16" s="66"/>
      <c r="I16" s="298"/>
      <c r="J16" s="97"/>
      <c r="K16" s="20"/>
    </row>
    <row r="17" s="5" customFormat="1" ht="21" customHeight="1" spans="1:11">
      <c r="A17" s="1028"/>
      <c r="B17" s="1107"/>
      <c r="C17" s="66"/>
      <c r="D17" s="66"/>
      <c r="E17" s="66"/>
      <c r="F17" s="66"/>
      <c r="G17" s="298"/>
      <c r="H17" s="66"/>
      <c r="I17" s="298"/>
      <c r="J17" s="97"/>
      <c r="K17" s="20"/>
    </row>
    <row r="18" s="5" customFormat="1" ht="21" customHeight="1" spans="1:11">
      <c r="A18" s="1028"/>
      <c r="B18" s="1107"/>
      <c r="C18" s="66"/>
      <c r="D18" s="66"/>
      <c r="E18" s="66"/>
      <c r="F18" s="66"/>
      <c r="G18" s="298"/>
      <c r="H18" s="66"/>
      <c r="I18" s="298"/>
      <c r="J18" s="97"/>
      <c r="K18" s="20"/>
    </row>
    <row r="19" s="5" customFormat="1" ht="21" customHeight="1" spans="1:11">
      <c r="A19" s="1028"/>
      <c r="B19" s="17" t="s">
        <v>80</v>
      </c>
      <c r="C19" s="66"/>
      <c r="D19" s="66"/>
      <c r="E19" s="66"/>
      <c r="F19" s="66"/>
      <c r="G19" s="268">
        <f>SUM(G3:G18)</f>
        <v>0</v>
      </c>
      <c r="H19" s="268"/>
      <c r="I19" s="268">
        <f>SUM(I3:I18)</f>
        <v>0</v>
      </c>
      <c r="J19" s="268">
        <f>IF(G19=0,0,ROUND((I19-G19)/G19*100,2))</f>
        <v>0</v>
      </c>
      <c r="K19" s="20"/>
    </row>
    <row r="20" s="5" customFormat="1" ht="21" customHeight="1" spans="1:11">
      <c r="A20" s="1028"/>
      <c r="B20" s="17" t="s">
        <v>81</v>
      </c>
      <c r="C20" s="66"/>
      <c r="D20" s="66"/>
      <c r="E20" s="66"/>
      <c r="F20" s="66"/>
      <c r="G20" s="268"/>
      <c r="H20" s="268"/>
      <c r="I20" s="268"/>
      <c r="J20" s="268">
        <f>IF(G20=0,0,ROUND((I20-G20)/G20*100,2))</f>
        <v>0</v>
      </c>
      <c r="K20" s="20"/>
    </row>
    <row r="21" s="6" customFormat="1" ht="21" customHeight="1" spans="1:11">
      <c r="A21" s="28"/>
      <c r="B21" s="17" t="s">
        <v>82</v>
      </c>
      <c r="C21" s="1029"/>
      <c r="D21" s="1029"/>
      <c r="E21" s="1029"/>
      <c r="F21" s="1029"/>
      <c r="G21" s="268">
        <f>G19-G20</f>
        <v>0</v>
      </c>
      <c r="H21" s="268"/>
      <c r="I21" s="268">
        <f>I19-I20</f>
        <v>0</v>
      </c>
      <c r="J21" s="268">
        <f>IF(G21=0,0,ROUND((I21-G21)/G21*100,2))</f>
        <v>0</v>
      </c>
      <c r="K21" s="27"/>
    </row>
    <row r="22" s="8" customFormat="1" ht="12.75" spans="1:11">
      <c r="A22" s="1105" t="e">
        <f>#REF!&amp;#REF!</f>
        <v>#REF!</v>
      </c>
      <c r="E22" s="1105" t="e">
        <f>#REF!&amp;#REF!</f>
        <v>#REF!</v>
      </c>
      <c r="H22" s="293" t="str">
        <f>现金!G21</f>
        <v>北京卓信大华资产评估有限公司</v>
      </c>
      <c r="I22" s="293"/>
      <c r="J22" s="293"/>
      <c r="K22" s="293"/>
    </row>
    <row r="23" s="8" customFormat="1" ht="12.75" spans="1:1">
      <c r="A23" s="1105" t="e">
        <f>#REF!&amp;#REF!</f>
        <v>#REF!</v>
      </c>
    </row>
  </sheetData>
  <mergeCells count="1">
    <mergeCell ref="H22:K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J6" sqref="J6"/>
    </sheetView>
  </sheetViews>
  <sheetFormatPr defaultColWidth="9" defaultRowHeight="12.75"/>
  <cols>
    <col min="1" max="1" width="5" style="199" customWidth="1"/>
    <col min="2" max="2" width="3" style="199" hidden="1" customWidth="1"/>
    <col min="3" max="3" width="20.625" style="199" customWidth="1"/>
    <col min="4" max="4" width="14.5" style="199" customWidth="1"/>
    <col min="5" max="5" width="15.625" style="199" customWidth="1"/>
    <col min="6" max="6" width="4.125" style="199" customWidth="1"/>
    <col min="7" max="7" width="4.5" style="199" customWidth="1"/>
    <col min="8" max="8" width="6" style="472" customWidth="1"/>
    <col min="9" max="9" width="6.125" style="473" customWidth="1"/>
    <col min="10" max="12" width="7.375" style="199" customWidth="1"/>
    <col min="13" max="13" width="4.875" style="199" customWidth="1"/>
    <col min="14" max="14" width="7.375" style="199" customWidth="1"/>
    <col min="15" max="15" width="5.625" style="474" customWidth="1"/>
    <col min="16" max="16" width="5.625" style="199" customWidth="1"/>
    <col min="17" max="17" width="7.625" style="199" customWidth="1"/>
    <col min="18" max="18" width="13.375" style="199" customWidth="1"/>
    <col min="19" max="19" width="17.125" style="199" customWidth="1"/>
    <col min="20" max="16384" width="9" style="199"/>
  </cols>
  <sheetData>
    <row r="1" ht="23.25" spans="8:17">
      <c r="H1" s="136" t="s">
        <v>1070</v>
      </c>
      <c r="P1" s="135" t="s">
        <v>1071</v>
      </c>
      <c r="Q1" s="135"/>
    </row>
    <row r="2" ht="17.45" customHeight="1" spans="16:17">
      <c r="P2" s="135"/>
      <c r="Q2" s="135"/>
    </row>
    <row r="3" s="139" customFormat="1" ht="17.45" customHeight="1" spans="1:17">
      <c r="A3" s="139" t="e">
        <f>#REF!</f>
        <v>#REF!</v>
      </c>
      <c r="B3" s="275"/>
      <c r="C3" s="275"/>
      <c r="D3" s="275"/>
      <c r="E3" s="354"/>
      <c r="G3" s="275"/>
      <c r="H3" s="355" t="e">
        <f>#REF!</f>
        <v>#REF!</v>
      </c>
      <c r="K3" s="275"/>
      <c r="L3" s="275"/>
      <c r="N3" s="275"/>
      <c r="O3" s="354"/>
      <c r="P3" s="142" t="s">
        <v>2</v>
      </c>
      <c r="Q3" s="142"/>
    </row>
    <row r="4" s="471" customFormat="1" ht="24.75" customHeight="1" spans="1:18">
      <c r="A4" s="475" t="s">
        <v>53</v>
      </c>
      <c r="B4" s="475" t="s">
        <v>1072</v>
      </c>
      <c r="C4" s="475" t="s">
        <v>1073</v>
      </c>
      <c r="D4" s="475" t="s">
        <v>637</v>
      </c>
      <c r="E4" s="475" t="s">
        <v>638</v>
      </c>
      <c r="F4" s="475" t="s">
        <v>1074</v>
      </c>
      <c r="G4" s="475" t="s">
        <v>1075</v>
      </c>
      <c r="H4" s="476" t="s">
        <v>1076</v>
      </c>
      <c r="I4" s="476" t="s">
        <v>1077</v>
      </c>
      <c r="J4" s="496" t="s">
        <v>8</v>
      </c>
      <c r="K4" s="497"/>
      <c r="L4" s="496" t="s">
        <v>58</v>
      </c>
      <c r="M4" s="498"/>
      <c r="N4" s="499"/>
      <c r="O4" s="500" t="s">
        <v>59</v>
      </c>
      <c r="P4" s="475" t="s">
        <v>60</v>
      </c>
      <c r="Q4" s="475" t="s">
        <v>1078</v>
      </c>
      <c r="R4" s="475" t="s">
        <v>1079</v>
      </c>
    </row>
    <row r="5" s="471" customFormat="1" ht="27.6" customHeight="1" spans="1:18">
      <c r="A5" s="477"/>
      <c r="B5" s="477"/>
      <c r="C5" s="477"/>
      <c r="D5" s="477"/>
      <c r="E5" s="477"/>
      <c r="F5" s="477"/>
      <c r="G5" s="477" t="s">
        <v>1080</v>
      </c>
      <c r="H5" s="478" t="s">
        <v>1081</v>
      </c>
      <c r="I5" s="478" t="s">
        <v>1081</v>
      </c>
      <c r="J5" s="475" t="s">
        <v>1082</v>
      </c>
      <c r="K5" s="475" t="s">
        <v>471</v>
      </c>
      <c r="L5" s="475" t="s">
        <v>470</v>
      </c>
      <c r="M5" s="475" t="s">
        <v>472</v>
      </c>
      <c r="N5" s="475" t="s">
        <v>471</v>
      </c>
      <c r="O5" s="501"/>
      <c r="P5" s="477"/>
      <c r="Q5" s="477"/>
      <c r="R5" s="477"/>
    </row>
    <row r="6" ht="21" customHeight="1" spans="1:20">
      <c r="A6" s="19">
        <f>ROW()-5</f>
        <v>1</v>
      </c>
      <c r="B6" s="224"/>
      <c r="C6" s="479"/>
      <c r="D6" s="480"/>
      <c r="E6" s="480"/>
      <c r="F6" s="481"/>
      <c r="G6" s="224"/>
      <c r="H6" s="482"/>
      <c r="I6" s="486"/>
      <c r="J6" s="360"/>
      <c r="K6" s="360"/>
      <c r="L6" s="360"/>
      <c r="M6" s="360"/>
      <c r="N6" s="360"/>
      <c r="O6" s="379">
        <f>IF(K6=0,0,ROUND((N6-K6)/K6*100,2))</f>
        <v>0</v>
      </c>
      <c r="P6" s="224"/>
      <c r="Q6" s="224"/>
      <c r="R6" s="224"/>
      <c r="S6" s="512"/>
      <c r="T6" s="512"/>
    </row>
    <row r="7" ht="21" customHeight="1" spans="1:20">
      <c r="A7" s="481"/>
      <c r="B7" s="224"/>
      <c r="C7" s="479"/>
      <c r="D7" s="480"/>
      <c r="E7" s="480"/>
      <c r="F7" s="481"/>
      <c r="G7" s="224"/>
      <c r="H7" s="482"/>
      <c r="I7" s="486"/>
      <c r="J7" s="360"/>
      <c r="K7" s="360"/>
      <c r="L7" s="360"/>
      <c r="M7" s="360"/>
      <c r="N7" s="360"/>
      <c r="O7" s="379"/>
      <c r="P7" s="224"/>
      <c r="Q7" s="224"/>
      <c r="R7" s="224"/>
      <c r="S7" s="512"/>
      <c r="T7" s="512"/>
    </row>
    <row r="8" ht="21" customHeight="1" spans="1:20">
      <c r="A8" s="481"/>
      <c r="B8" s="224"/>
      <c r="C8" s="479"/>
      <c r="D8" s="480"/>
      <c r="E8" s="480"/>
      <c r="F8" s="481"/>
      <c r="G8" s="224"/>
      <c r="H8" s="482"/>
      <c r="I8" s="486"/>
      <c r="J8" s="360"/>
      <c r="K8" s="360"/>
      <c r="L8" s="360"/>
      <c r="M8" s="360"/>
      <c r="N8" s="360"/>
      <c r="O8" s="379"/>
      <c r="P8" s="224"/>
      <c r="Q8" s="224"/>
      <c r="R8" s="224"/>
      <c r="S8" s="512"/>
      <c r="T8" s="512"/>
    </row>
    <row r="9" ht="21" customHeight="1" spans="1:20">
      <c r="A9" s="481"/>
      <c r="B9" s="224"/>
      <c r="C9" s="479"/>
      <c r="D9" s="480"/>
      <c r="E9" s="480"/>
      <c r="F9" s="481"/>
      <c r="G9" s="224"/>
      <c r="H9" s="482"/>
      <c r="I9" s="486"/>
      <c r="J9" s="360"/>
      <c r="K9" s="360"/>
      <c r="L9" s="360"/>
      <c r="M9" s="360"/>
      <c r="N9" s="360"/>
      <c r="O9" s="379"/>
      <c r="P9" s="224"/>
      <c r="Q9" s="224"/>
      <c r="R9" s="224"/>
      <c r="S9" s="512"/>
      <c r="T9" s="512"/>
    </row>
    <row r="10" ht="21" customHeight="1" spans="1:20">
      <c r="A10" s="481"/>
      <c r="B10" s="224"/>
      <c r="C10" s="479"/>
      <c r="D10" s="480"/>
      <c r="E10" s="480"/>
      <c r="F10" s="481"/>
      <c r="G10" s="224"/>
      <c r="H10" s="482"/>
      <c r="I10" s="486"/>
      <c r="J10" s="360"/>
      <c r="K10" s="360"/>
      <c r="L10" s="360"/>
      <c r="M10" s="360"/>
      <c r="N10" s="360"/>
      <c r="O10" s="379"/>
      <c r="P10" s="224"/>
      <c r="Q10" s="224"/>
      <c r="R10" s="224"/>
      <c r="S10" s="512"/>
      <c r="T10" s="512"/>
    </row>
    <row r="11" ht="21" customHeight="1" spans="1:20">
      <c r="A11" s="481"/>
      <c r="B11" s="224"/>
      <c r="C11" s="479"/>
      <c r="D11" s="480"/>
      <c r="E11" s="480"/>
      <c r="F11" s="481"/>
      <c r="G11" s="224"/>
      <c r="H11" s="482"/>
      <c r="I11" s="486"/>
      <c r="J11" s="360"/>
      <c r="K11" s="360"/>
      <c r="L11" s="360"/>
      <c r="M11" s="360"/>
      <c r="N11" s="360"/>
      <c r="O11" s="379"/>
      <c r="P11" s="224"/>
      <c r="Q11" s="224"/>
      <c r="R11" s="224"/>
      <c r="S11" s="512"/>
      <c r="T11" s="512"/>
    </row>
    <row r="12" ht="21" customHeight="1" spans="1:20">
      <c r="A12" s="481"/>
      <c r="B12" s="224"/>
      <c r="C12" s="479"/>
      <c r="D12" s="480"/>
      <c r="E12" s="480"/>
      <c r="F12" s="481"/>
      <c r="G12" s="224"/>
      <c r="H12" s="482"/>
      <c r="I12" s="486"/>
      <c r="J12" s="360"/>
      <c r="K12" s="360"/>
      <c r="L12" s="360"/>
      <c r="M12" s="360"/>
      <c r="N12" s="360"/>
      <c r="O12" s="379"/>
      <c r="P12" s="224"/>
      <c r="Q12" s="224"/>
      <c r="R12" s="224"/>
      <c r="S12" s="512"/>
      <c r="T12" s="512"/>
    </row>
    <row r="13" ht="21" customHeight="1" spans="1:20">
      <c r="A13" s="481"/>
      <c r="B13" s="224"/>
      <c r="C13" s="479"/>
      <c r="D13" s="480"/>
      <c r="E13" s="480"/>
      <c r="F13" s="481"/>
      <c r="G13" s="224"/>
      <c r="H13" s="482"/>
      <c r="I13" s="486"/>
      <c r="J13" s="360"/>
      <c r="K13" s="360"/>
      <c r="L13" s="360"/>
      <c r="M13" s="360"/>
      <c r="N13" s="360"/>
      <c r="O13" s="379"/>
      <c r="P13" s="224"/>
      <c r="Q13" s="224"/>
      <c r="R13" s="224"/>
      <c r="S13" s="512"/>
      <c r="T13" s="512"/>
    </row>
    <row r="14" ht="21" customHeight="1" spans="1:20">
      <c r="A14" s="481"/>
      <c r="B14" s="224"/>
      <c r="C14" s="479"/>
      <c r="D14" s="480"/>
      <c r="E14" s="480"/>
      <c r="F14" s="481"/>
      <c r="G14" s="224"/>
      <c r="H14" s="482"/>
      <c r="I14" s="486"/>
      <c r="J14" s="360"/>
      <c r="K14" s="360"/>
      <c r="L14" s="360"/>
      <c r="M14" s="360"/>
      <c r="N14" s="360"/>
      <c r="O14" s="379"/>
      <c r="P14" s="224"/>
      <c r="Q14" s="224"/>
      <c r="R14" s="224"/>
      <c r="S14" s="512"/>
      <c r="T14" s="512"/>
    </row>
    <row r="15" ht="21" customHeight="1" spans="1:20">
      <c r="A15" s="481"/>
      <c r="B15" s="224"/>
      <c r="C15" s="479"/>
      <c r="D15" s="480"/>
      <c r="E15" s="480"/>
      <c r="F15" s="224"/>
      <c r="G15" s="224"/>
      <c r="H15" s="482"/>
      <c r="I15" s="486"/>
      <c r="J15" s="360"/>
      <c r="K15" s="360"/>
      <c r="L15" s="360"/>
      <c r="M15" s="360"/>
      <c r="N15" s="360"/>
      <c r="O15" s="379"/>
      <c r="P15" s="224"/>
      <c r="Q15" s="224"/>
      <c r="R15" s="224"/>
      <c r="S15" s="512"/>
      <c r="T15" s="512"/>
    </row>
    <row r="16" ht="21" customHeight="1" spans="1:20">
      <c r="A16" s="481"/>
      <c r="B16" s="224"/>
      <c r="C16" s="479"/>
      <c r="D16" s="480"/>
      <c r="E16" s="480"/>
      <c r="F16" s="224"/>
      <c r="G16" s="224"/>
      <c r="H16" s="482"/>
      <c r="I16" s="486"/>
      <c r="J16" s="360"/>
      <c r="K16" s="360"/>
      <c r="L16" s="360"/>
      <c r="M16" s="360"/>
      <c r="N16" s="360"/>
      <c r="O16" s="379"/>
      <c r="P16" s="224"/>
      <c r="Q16" s="224"/>
      <c r="R16" s="224"/>
      <c r="S16" s="512"/>
      <c r="T16" s="512"/>
    </row>
    <row r="17" ht="21" customHeight="1" spans="1:20">
      <c r="A17" s="481"/>
      <c r="B17" s="224"/>
      <c r="C17" s="479"/>
      <c r="D17" s="480"/>
      <c r="E17" s="480"/>
      <c r="F17" s="224"/>
      <c r="G17" s="224"/>
      <c r="H17" s="482"/>
      <c r="I17" s="486"/>
      <c r="J17" s="360"/>
      <c r="K17" s="360"/>
      <c r="L17" s="360"/>
      <c r="M17" s="360"/>
      <c r="N17" s="360"/>
      <c r="O17" s="379"/>
      <c r="P17" s="224"/>
      <c r="Q17" s="224"/>
      <c r="R17" s="224"/>
      <c r="S17" s="512"/>
      <c r="T17" s="512"/>
    </row>
    <row r="18" s="159" customFormat="1" ht="21" customHeight="1" spans="1:21">
      <c r="A18" s="361"/>
      <c r="B18" s="224"/>
      <c r="C18" s="483" t="s">
        <v>1083</v>
      </c>
      <c r="D18" s="484"/>
      <c r="E18" s="485"/>
      <c r="F18" s="126"/>
      <c r="G18" s="126"/>
      <c r="H18" s="486"/>
      <c r="I18" s="486"/>
      <c r="J18" s="502">
        <f>SUM(J6:J17)</f>
        <v>0</v>
      </c>
      <c r="K18" s="502">
        <f>SUM(K6:K17)</f>
        <v>0</v>
      </c>
      <c r="L18" s="502">
        <f>SUM(L6:L17)</f>
        <v>0</v>
      </c>
      <c r="M18" s="502"/>
      <c r="N18" s="502">
        <f>SUM(N6:N17)</f>
        <v>0</v>
      </c>
      <c r="O18" s="502">
        <f>IF(K18=0,0,ROUND((N18-K18)/K18*100,2))</f>
        <v>0</v>
      </c>
      <c r="P18" s="224"/>
      <c r="Q18" s="224"/>
      <c r="R18" s="126"/>
      <c r="S18" s="513"/>
      <c r="T18" s="199"/>
      <c r="U18" s="199"/>
    </row>
    <row r="19" ht="21" customHeight="1" spans="1:18">
      <c r="A19" s="487"/>
      <c r="B19" s="488"/>
      <c r="C19" s="483" t="s">
        <v>1084</v>
      </c>
      <c r="E19" s="489"/>
      <c r="F19" s="489"/>
      <c r="G19" s="367"/>
      <c r="H19" s="490"/>
      <c r="I19" s="503"/>
      <c r="J19" s="504"/>
      <c r="K19" s="505"/>
      <c r="L19" s="363"/>
      <c r="M19" s="506"/>
      <c r="N19" s="507"/>
      <c r="O19" s="502"/>
      <c r="P19" s="479"/>
      <c r="Q19" s="479"/>
      <c r="R19" s="367"/>
    </row>
    <row r="20" ht="21" customHeight="1" spans="1:18">
      <c r="A20" s="491"/>
      <c r="B20" s="492"/>
      <c r="C20" s="483" t="s">
        <v>1085</v>
      </c>
      <c r="D20" s="493"/>
      <c r="E20" s="494"/>
      <c r="F20" s="494"/>
      <c r="G20" s="494"/>
      <c r="H20" s="495"/>
      <c r="I20" s="508"/>
      <c r="J20" s="502">
        <f>J18-J19</f>
        <v>0</v>
      </c>
      <c r="K20" s="502">
        <f>K18-K19</f>
        <v>0</v>
      </c>
      <c r="L20" s="502">
        <f>L18-L19</f>
        <v>0</v>
      </c>
      <c r="M20" s="502"/>
      <c r="N20" s="502">
        <f>N18-N19</f>
        <v>0</v>
      </c>
      <c r="O20" s="502">
        <f>IF(K20=0,0,ROUND((N20-K20)/K20*100,2))</f>
        <v>0</v>
      </c>
      <c r="P20" s="509"/>
      <c r="Q20" s="509"/>
      <c r="R20" s="494"/>
    </row>
    <row r="21" ht="21" customHeight="1" spans="1:16">
      <c r="A21" s="388" t="e">
        <f>#REF!&amp;#REF!</f>
        <v>#REF!</v>
      </c>
      <c r="H21" s="388" t="e">
        <f>#REF!&amp;#REF!</f>
        <v>#REF!</v>
      </c>
      <c r="J21" s="474"/>
      <c r="K21" s="474"/>
      <c r="L21" s="135" t="str">
        <f>现金!G21</f>
        <v>北京卓信大华资产评估有限公司</v>
      </c>
      <c r="M21" s="135"/>
      <c r="N21" s="135"/>
      <c r="O21" s="135"/>
      <c r="P21" s="135"/>
    </row>
    <row r="22" ht="21" customHeight="1" spans="1:10">
      <c r="A22" s="388" t="e">
        <f>#REF!&amp;#REF!</f>
        <v>#REF!</v>
      </c>
      <c r="J22" s="510"/>
    </row>
    <row r="23" ht="21" customHeight="1" spans="10:11">
      <c r="J23" s="511"/>
      <c r="K23" s="511"/>
    </row>
  </sheetData>
  <mergeCells count="11">
    <mergeCell ref="L21:P21"/>
    <mergeCell ref="A4:A5"/>
    <mergeCell ref="B4:B5"/>
    <mergeCell ref="C4:C5"/>
    <mergeCell ref="D4:D5"/>
    <mergeCell ref="E4:E5"/>
    <mergeCell ref="F4:F5"/>
    <mergeCell ref="O4:O5"/>
    <mergeCell ref="P4:P5"/>
    <mergeCell ref="Q4:Q5"/>
    <mergeCell ref="R4:R5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opLeftCell="A16" workbookViewId="0">
      <selection activeCell="D6" sqref="D6"/>
    </sheetView>
  </sheetViews>
  <sheetFormatPr defaultColWidth="9" defaultRowHeight="15.75"/>
  <cols>
    <col min="1" max="1" width="5.875" style="2" customWidth="1"/>
    <col min="2" max="2" width="26" style="2" customWidth="1"/>
    <col min="3" max="4" width="21.625" style="2" customWidth="1"/>
    <col min="5" max="5" width="18" style="2" customWidth="1"/>
    <col min="6" max="6" width="13.625" style="2" customWidth="1"/>
    <col min="7" max="7" width="15.625" style="2" customWidth="1"/>
    <col min="8" max="16384" width="9" style="2"/>
  </cols>
  <sheetData>
    <row r="1" ht="23.25" spans="3:7">
      <c r="C1" s="454" t="s">
        <v>1086</v>
      </c>
      <c r="D1" s="454"/>
      <c r="E1" s="454"/>
      <c r="F1" s="31"/>
      <c r="G1" s="79" t="s">
        <v>1087</v>
      </c>
    </row>
    <row r="2" ht="17.45" customHeight="1" spans="4:7">
      <c r="D2" s="455"/>
      <c r="F2" s="31"/>
      <c r="G2" s="79"/>
    </row>
    <row r="3" s="3" customFormat="1" ht="17.25" customHeight="1" spans="1:7">
      <c r="A3" s="3" t="e">
        <f>#REF!</f>
        <v>#REF!</v>
      </c>
      <c r="C3" s="134"/>
      <c r="D3" s="456" t="e">
        <f>#REF!</f>
        <v>#REF!</v>
      </c>
      <c r="F3" s="134"/>
      <c r="G3" s="15" t="s">
        <v>2</v>
      </c>
    </row>
    <row r="4" s="453" customFormat="1" ht="21.75" customHeight="1" spans="1:7">
      <c r="A4" s="457" t="s">
        <v>1088</v>
      </c>
      <c r="B4" s="458" t="s">
        <v>1089</v>
      </c>
      <c r="C4" s="459" t="s">
        <v>8</v>
      </c>
      <c r="D4" s="460" t="s">
        <v>58</v>
      </c>
      <c r="E4" s="460" t="s">
        <v>168</v>
      </c>
      <c r="F4" s="460" t="s">
        <v>59</v>
      </c>
      <c r="G4" s="18" t="s">
        <v>324</v>
      </c>
    </row>
    <row r="5" s="207" customFormat="1" ht="21" customHeight="1" spans="1:7">
      <c r="A5" s="461" t="s">
        <v>1090</v>
      </c>
      <c r="B5" s="47" t="s">
        <v>1091</v>
      </c>
      <c r="C5" s="462">
        <f>在建土建!H21</f>
        <v>0</v>
      </c>
      <c r="D5" s="462">
        <f>在建土建!I21</f>
        <v>0</v>
      </c>
      <c r="E5" s="462">
        <f>D5-C5</f>
        <v>0</v>
      </c>
      <c r="F5" s="463">
        <f>IF(C5=0,0,ROUND((D5-C5)/C5*100,2))</f>
        <v>0</v>
      </c>
      <c r="G5" s="444"/>
    </row>
    <row r="6" s="207" customFormat="1" ht="21" customHeight="1" spans="1:7">
      <c r="A6" s="461" t="s">
        <v>1092</v>
      </c>
      <c r="B6" s="47" t="s">
        <v>1093</v>
      </c>
      <c r="C6" s="462">
        <f>在建设备!I21</f>
        <v>0</v>
      </c>
      <c r="D6" s="462">
        <f>在建设备!M21</f>
        <v>0</v>
      </c>
      <c r="E6" s="462">
        <f>D6-C6</f>
        <v>0</v>
      </c>
      <c r="F6" s="463">
        <f>IF(C6=0,0,ROUND((D6-C6)/C6*100,2))</f>
        <v>0</v>
      </c>
      <c r="G6" s="444"/>
    </row>
    <row r="7" s="207" customFormat="1" ht="21" customHeight="1" spans="1:7">
      <c r="A7" s="461"/>
      <c r="B7" s="47"/>
      <c r="C7" s="462"/>
      <c r="D7" s="462"/>
      <c r="E7" s="462"/>
      <c r="F7" s="463"/>
      <c r="G7" s="464"/>
    </row>
    <row r="8" s="207" customFormat="1" ht="21" customHeight="1" spans="1:7">
      <c r="A8" s="461"/>
      <c r="B8" s="47"/>
      <c r="C8" s="462"/>
      <c r="D8" s="462"/>
      <c r="E8" s="462"/>
      <c r="F8" s="463"/>
      <c r="G8" s="464"/>
    </row>
    <row r="9" s="207" customFormat="1" ht="21" customHeight="1" spans="1:7">
      <c r="A9" s="461"/>
      <c r="B9" s="47"/>
      <c r="C9" s="462"/>
      <c r="D9" s="462"/>
      <c r="E9" s="462"/>
      <c r="F9" s="463"/>
      <c r="G9" s="464"/>
    </row>
    <row r="10" s="207" customFormat="1" ht="21" customHeight="1" spans="1:7">
      <c r="A10" s="461"/>
      <c r="B10" s="47"/>
      <c r="C10" s="462"/>
      <c r="D10" s="462"/>
      <c r="E10" s="462"/>
      <c r="F10" s="463"/>
      <c r="G10" s="464"/>
    </row>
    <row r="11" s="207" customFormat="1" ht="21" customHeight="1" spans="1:7">
      <c r="A11" s="461"/>
      <c r="B11" s="47"/>
      <c r="C11" s="462"/>
      <c r="D11" s="462"/>
      <c r="E11" s="462"/>
      <c r="F11" s="463"/>
      <c r="G11" s="464"/>
    </row>
    <row r="12" s="207" customFormat="1" ht="21" customHeight="1" spans="1:7">
      <c r="A12" s="461"/>
      <c r="B12" s="47"/>
      <c r="C12" s="462"/>
      <c r="D12" s="462"/>
      <c r="E12" s="462"/>
      <c r="F12" s="463"/>
      <c r="G12" s="464"/>
    </row>
    <row r="13" s="207" customFormat="1" ht="21" customHeight="1" spans="1:7">
      <c r="A13" s="461"/>
      <c r="B13" s="47"/>
      <c r="C13" s="462"/>
      <c r="D13" s="462"/>
      <c r="E13" s="462"/>
      <c r="F13" s="463"/>
      <c r="G13" s="464"/>
    </row>
    <row r="14" s="207" customFormat="1" ht="21" customHeight="1" spans="1:7">
      <c r="A14" s="461"/>
      <c r="B14" s="47"/>
      <c r="C14" s="462"/>
      <c r="D14" s="462"/>
      <c r="E14" s="462"/>
      <c r="F14" s="463"/>
      <c r="G14" s="464"/>
    </row>
    <row r="15" s="207" customFormat="1" ht="21" customHeight="1" spans="1:7">
      <c r="A15" s="461"/>
      <c r="B15" s="47"/>
      <c r="C15" s="462"/>
      <c r="D15" s="462"/>
      <c r="E15" s="462"/>
      <c r="F15" s="463"/>
      <c r="G15" s="464"/>
    </row>
    <row r="16" s="207" customFormat="1" ht="21" customHeight="1" spans="1:7">
      <c r="A16" s="461"/>
      <c r="B16" s="47"/>
      <c r="C16" s="462"/>
      <c r="D16" s="462"/>
      <c r="E16" s="462"/>
      <c r="F16" s="463"/>
      <c r="G16" s="464"/>
    </row>
    <row r="17" s="207" customFormat="1" ht="21" customHeight="1" spans="1:7">
      <c r="A17" s="461"/>
      <c r="B17" s="47"/>
      <c r="C17" s="462"/>
      <c r="D17" s="462"/>
      <c r="E17" s="462"/>
      <c r="F17" s="463"/>
      <c r="G17" s="464"/>
    </row>
    <row r="18" s="207" customFormat="1" ht="21" customHeight="1" spans="1:7">
      <c r="A18" s="461"/>
      <c r="B18" s="47"/>
      <c r="C18" s="462"/>
      <c r="D18" s="462"/>
      <c r="E18" s="462"/>
      <c r="F18" s="463"/>
      <c r="G18" s="464"/>
    </row>
    <row r="19" s="207" customFormat="1" ht="21" customHeight="1" spans="1:7">
      <c r="A19" s="461"/>
      <c r="B19" s="465"/>
      <c r="C19" s="466"/>
      <c r="D19" s="466"/>
      <c r="E19" s="462"/>
      <c r="F19" s="463"/>
      <c r="G19" s="467"/>
    </row>
    <row r="20" s="31" customFormat="1" ht="21" customHeight="1" spans="1:7">
      <c r="A20" s="461"/>
      <c r="B20" s="67"/>
      <c r="C20" s="466"/>
      <c r="D20" s="462"/>
      <c r="E20" s="462"/>
      <c r="F20" s="463"/>
      <c r="G20" s="464"/>
    </row>
    <row r="21" s="207" customFormat="1" ht="21" customHeight="1" spans="1:7">
      <c r="A21" s="461"/>
      <c r="B21" s="440" t="s">
        <v>1094</v>
      </c>
      <c r="C21" s="468">
        <f>SUM(C5:C20)</f>
        <v>0</v>
      </c>
      <c r="D21" s="468">
        <f>SUM(D5:D20)</f>
        <v>0</v>
      </c>
      <c r="E21" s="466">
        <f>D21-C21</f>
        <v>0</v>
      </c>
      <c r="F21" s="469">
        <f>IF(C21=0,0,ROUND((D21-C21)/C21*100,2))</f>
        <v>0</v>
      </c>
      <c r="G21" s="467"/>
    </row>
    <row r="22" ht="14.25" spans="1:15">
      <c r="A22" s="29" t="e">
        <f>#REF!&amp;#REF!</f>
        <v>#REF!</v>
      </c>
      <c r="B22" s="374"/>
      <c r="D22" s="29" t="e">
        <f>#REF!&amp;#REF!</f>
        <v>#REF!</v>
      </c>
      <c r="E22" s="348"/>
      <c r="G22" s="293" t="e">
        <f>#REF!</f>
        <v>#REF!</v>
      </c>
      <c r="H22" s="348"/>
      <c r="I22" s="348"/>
      <c r="J22" s="383"/>
      <c r="K22" s="383"/>
      <c r="L22" s="383"/>
      <c r="M22" s="383"/>
      <c r="N22" s="383"/>
      <c r="O22" s="383"/>
    </row>
    <row r="23" ht="14.25" spans="1:15">
      <c r="A23" s="29" t="e">
        <f>#REF!&amp;#REF!</f>
        <v>#REF!</v>
      </c>
      <c r="B23" s="162"/>
      <c r="C23" s="162"/>
      <c r="D23" s="162"/>
      <c r="E23" s="162"/>
      <c r="F23" s="162"/>
      <c r="G23" s="162"/>
      <c r="H23" s="162"/>
      <c r="I23" s="162"/>
      <c r="J23" s="162"/>
      <c r="K23" s="384"/>
      <c r="L23" s="162"/>
      <c r="M23" s="162"/>
      <c r="N23" s="162"/>
      <c r="O23" s="162"/>
    </row>
    <row r="24" spans="3:3">
      <c r="C24" s="470"/>
    </row>
  </sheetData>
  <mergeCells count="1">
    <mergeCell ref="J22:O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workbookViewId="0">
      <selection activeCell="D6" sqref="D6"/>
    </sheetView>
  </sheetViews>
  <sheetFormatPr defaultColWidth="9" defaultRowHeight="15.75"/>
  <cols>
    <col min="1" max="1" width="7.375" style="2" customWidth="1"/>
    <col min="2" max="2" width="15.5" style="2" customWidth="1"/>
    <col min="3" max="3" width="12.5" style="2" customWidth="1"/>
    <col min="4" max="4" width="10.625" style="2" customWidth="1"/>
    <col min="5" max="5" width="12.125" style="2" customWidth="1"/>
    <col min="6" max="6" width="8.5" style="2" customWidth="1"/>
    <col min="7" max="7" width="9.125" style="2" customWidth="1"/>
    <col min="8" max="9" width="12.625" style="2" customWidth="1"/>
    <col min="10" max="10" width="9.375" style="2" customWidth="1"/>
    <col min="11" max="11" width="12.625" style="2" customWidth="1"/>
    <col min="12" max="12" width="7" style="2" customWidth="1"/>
    <col min="13" max="13" width="8.875" style="2" customWidth="1"/>
    <col min="14" max="16384" width="9" style="2"/>
  </cols>
  <sheetData>
    <row r="1" ht="23.25" spans="7:12">
      <c r="G1" s="325" t="s">
        <v>1095</v>
      </c>
      <c r="K1" s="79" t="s">
        <v>1096</v>
      </c>
      <c r="L1" s="31"/>
    </row>
    <row r="2" ht="17.45" customHeight="1" spans="11:12">
      <c r="K2" s="79"/>
      <c r="L2" s="31"/>
    </row>
    <row r="3" s="3" customFormat="1" ht="17.45" customHeight="1" spans="1:13">
      <c r="A3" s="3" t="e">
        <f>在建汇总表!A3</f>
        <v>#REF!</v>
      </c>
      <c r="D3" s="134"/>
      <c r="E3" s="134"/>
      <c r="G3" s="14" t="e">
        <f>在建汇总表!D3</f>
        <v>#REF!</v>
      </c>
      <c r="I3" s="134"/>
      <c r="J3" s="134"/>
      <c r="K3" s="15" t="s">
        <v>2</v>
      </c>
      <c r="M3" s="134"/>
    </row>
    <row r="4" s="4" customFormat="1" ht="27" customHeight="1" spans="1:12">
      <c r="A4" s="17" t="s">
        <v>3</v>
      </c>
      <c r="B4" s="17" t="s">
        <v>1097</v>
      </c>
      <c r="C4" s="17" t="s">
        <v>525</v>
      </c>
      <c r="D4" s="17" t="s">
        <v>602</v>
      </c>
      <c r="E4" s="17" t="s">
        <v>1098</v>
      </c>
      <c r="F4" s="17" t="s">
        <v>1099</v>
      </c>
      <c r="G4" s="17" t="s">
        <v>1100</v>
      </c>
      <c r="H4" s="18" t="s">
        <v>8</v>
      </c>
      <c r="I4" s="17" t="s">
        <v>9</v>
      </c>
      <c r="J4" s="17" t="s">
        <v>10</v>
      </c>
      <c r="K4" s="17" t="s">
        <v>531</v>
      </c>
      <c r="L4" s="17" t="s">
        <v>315</v>
      </c>
    </row>
    <row r="5" s="31" customFormat="1" ht="21" customHeight="1" spans="1:12">
      <c r="A5" s="19">
        <f t="shared" ref="A5:A10" si="0">ROW()-4</f>
        <v>1</v>
      </c>
      <c r="B5" s="47"/>
      <c r="C5" s="47"/>
      <c r="D5" s="47"/>
      <c r="E5" s="47"/>
      <c r="F5" s="47"/>
      <c r="G5" s="47"/>
      <c r="H5" s="47"/>
      <c r="I5" s="47"/>
      <c r="J5" s="452">
        <f>IF(H5=0,0,ROUND((I5-H5)/H5*100,2))</f>
        <v>0</v>
      </c>
      <c r="K5" s="47"/>
      <c r="L5" s="47"/>
    </row>
    <row r="6" s="31" customFormat="1" ht="21" customHeight="1" spans="1:12">
      <c r="A6" s="19">
        <f t="shared" si="0"/>
        <v>2</v>
      </c>
      <c r="B6" s="47"/>
      <c r="D6" s="203"/>
      <c r="E6" s="203"/>
      <c r="F6" s="47"/>
      <c r="G6" s="47"/>
      <c r="H6" s="68"/>
      <c r="I6" s="68"/>
      <c r="J6" s="47"/>
      <c r="K6" s="47"/>
      <c r="L6" s="47"/>
    </row>
    <row r="7" s="31" customFormat="1" ht="21" customHeight="1" spans="1:12">
      <c r="A7" s="19">
        <f t="shared" si="0"/>
        <v>3</v>
      </c>
      <c r="B7" s="47"/>
      <c r="C7" s="47"/>
      <c r="D7" s="203"/>
      <c r="E7" s="47"/>
      <c r="F7" s="47"/>
      <c r="G7" s="47"/>
      <c r="H7" s="47"/>
      <c r="I7" s="47"/>
      <c r="J7" s="47"/>
      <c r="K7" s="47"/>
      <c r="L7" s="47"/>
    </row>
    <row r="8" s="31" customFormat="1" ht="21" customHeight="1" spans="1:12">
      <c r="A8" s="19">
        <f t="shared" si="0"/>
        <v>4</v>
      </c>
      <c r="B8" s="445"/>
      <c r="C8" s="445"/>
      <c r="D8" s="203"/>
      <c r="E8" s="203"/>
      <c r="F8" s="47"/>
      <c r="G8" s="47"/>
      <c r="H8" s="446"/>
      <c r="I8" s="446"/>
      <c r="J8" s="47"/>
      <c r="K8" s="47"/>
      <c r="L8" s="47"/>
    </row>
    <row r="9" s="31" customFormat="1" ht="21" customHeight="1" spans="1:12">
      <c r="A9" s="19">
        <f t="shared" si="0"/>
        <v>5</v>
      </c>
      <c r="B9" s="447"/>
      <c r="C9" s="447"/>
      <c r="D9" s="448"/>
      <c r="E9" s="448"/>
      <c r="F9" s="448"/>
      <c r="G9" s="449"/>
      <c r="H9" s="449"/>
      <c r="I9" s="47"/>
      <c r="J9" s="346"/>
      <c r="K9" s="47"/>
      <c r="L9" s="47"/>
    </row>
    <row r="10" s="31" customFormat="1" ht="21" customHeight="1" spans="1:12">
      <c r="A10" s="19">
        <f t="shared" si="0"/>
        <v>6</v>
      </c>
      <c r="B10" s="447"/>
      <c r="C10" s="447"/>
      <c r="D10" s="448"/>
      <c r="E10" s="448"/>
      <c r="F10" s="448"/>
      <c r="G10" s="449"/>
      <c r="H10" s="449"/>
      <c r="I10" s="47"/>
      <c r="J10" s="346"/>
      <c r="K10" s="47"/>
      <c r="L10" s="47"/>
    </row>
    <row r="11" s="31" customFormat="1" ht="21" customHeight="1" spans="1:12">
      <c r="A11" s="450"/>
      <c r="B11" s="447"/>
      <c r="C11" s="447"/>
      <c r="D11" s="448"/>
      <c r="E11" s="448"/>
      <c r="F11" s="448"/>
      <c r="G11" s="449"/>
      <c r="H11" s="449"/>
      <c r="I11" s="47"/>
      <c r="J11" s="346"/>
      <c r="K11" s="47"/>
      <c r="L11" s="47"/>
    </row>
    <row r="12" s="31" customFormat="1" ht="21" customHeight="1" spans="1:12">
      <c r="A12" s="450"/>
      <c r="B12" s="447"/>
      <c r="C12" s="447"/>
      <c r="D12" s="448"/>
      <c r="E12" s="448"/>
      <c r="F12" s="448"/>
      <c r="G12" s="449"/>
      <c r="H12" s="449"/>
      <c r="I12" s="47"/>
      <c r="J12" s="346"/>
      <c r="K12" s="47"/>
      <c r="L12" s="47"/>
    </row>
    <row r="13" s="31" customFormat="1" ht="21" customHeight="1" spans="1:12">
      <c r="A13" s="450"/>
      <c r="B13" s="447"/>
      <c r="C13" s="447"/>
      <c r="D13" s="448"/>
      <c r="E13" s="448"/>
      <c r="F13" s="448"/>
      <c r="G13" s="449"/>
      <c r="H13" s="449"/>
      <c r="I13" s="47"/>
      <c r="J13" s="346"/>
      <c r="K13" s="47"/>
      <c r="L13" s="47"/>
    </row>
    <row r="14" s="31" customFormat="1" ht="21" customHeight="1" spans="1:12">
      <c r="A14" s="47"/>
      <c r="B14" s="47"/>
      <c r="C14" s="47"/>
      <c r="D14" s="47"/>
      <c r="E14" s="47"/>
      <c r="F14" s="47"/>
      <c r="G14" s="47"/>
      <c r="H14" s="47"/>
      <c r="I14" s="47"/>
      <c r="J14" s="346"/>
      <c r="K14" s="47"/>
      <c r="L14" s="47"/>
    </row>
    <row r="15" s="31" customFormat="1" ht="21" customHeight="1" spans="1:12">
      <c r="A15" s="47"/>
      <c r="B15" s="47"/>
      <c r="C15" s="47"/>
      <c r="D15" s="47"/>
      <c r="E15" s="47"/>
      <c r="F15" s="47"/>
      <c r="G15" s="47"/>
      <c r="H15" s="446"/>
      <c r="I15" s="47"/>
      <c r="J15" s="346"/>
      <c r="K15" s="47"/>
      <c r="L15" s="47"/>
    </row>
    <row r="16" s="31" customFormat="1" ht="21" customHeight="1" spans="1:12">
      <c r="A16" s="47"/>
      <c r="B16" s="47"/>
      <c r="C16" s="47"/>
      <c r="D16" s="47"/>
      <c r="E16" s="47"/>
      <c r="F16" s="47"/>
      <c r="G16" s="47"/>
      <c r="H16" s="446"/>
      <c r="I16" s="47"/>
      <c r="J16" s="346"/>
      <c r="K16" s="47"/>
      <c r="L16" s="47"/>
    </row>
    <row r="17" s="31" customFormat="1" ht="21" customHeight="1" spans="1:12">
      <c r="A17" s="47"/>
      <c r="B17" s="47"/>
      <c r="C17" s="47"/>
      <c r="D17" s="47"/>
      <c r="E17" s="47"/>
      <c r="F17" s="47"/>
      <c r="G17" s="47"/>
      <c r="H17" s="47"/>
      <c r="I17" s="47"/>
      <c r="J17" s="346"/>
      <c r="K17" s="47"/>
      <c r="L17" s="47"/>
    </row>
    <row r="18" s="31" customFormat="1" ht="21" customHeight="1" spans="1:12">
      <c r="A18" s="47"/>
      <c r="B18" s="47"/>
      <c r="C18" s="47"/>
      <c r="D18" s="47"/>
      <c r="E18" s="47"/>
      <c r="F18" s="47"/>
      <c r="G18" s="47"/>
      <c r="H18" s="47"/>
      <c r="I18" s="47"/>
      <c r="J18" s="346"/>
      <c r="K18" s="47"/>
      <c r="L18" s="47"/>
    </row>
    <row r="19" s="31" customFormat="1" ht="21" customHeight="1" spans="1:12">
      <c r="A19" s="47"/>
      <c r="B19" s="47"/>
      <c r="C19" s="47"/>
      <c r="D19" s="47"/>
      <c r="E19" s="47"/>
      <c r="F19" s="47"/>
      <c r="G19" s="47"/>
      <c r="H19" s="47"/>
      <c r="I19" s="47"/>
      <c r="J19" s="346"/>
      <c r="K19" s="47"/>
      <c r="L19" s="47"/>
    </row>
    <row r="20" s="31" customFormat="1" ht="21" customHeight="1" spans="1:12">
      <c r="A20" s="47"/>
      <c r="B20" s="47"/>
      <c r="C20" s="47"/>
      <c r="D20" s="47"/>
      <c r="E20" s="47"/>
      <c r="F20" s="47"/>
      <c r="G20" s="47"/>
      <c r="H20" s="47"/>
      <c r="I20" s="47"/>
      <c r="J20" s="346"/>
      <c r="K20" s="47"/>
      <c r="L20" s="47"/>
    </row>
    <row r="21" s="207" customFormat="1" ht="21" customHeight="1" spans="1:12">
      <c r="A21" s="451"/>
      <c r="B21" s="440" t="s">
        <v>1101</v>
      </c>
      <c r="C21" s="440"/>
      <c r="D21" s="444"/>
      <c r="E21" s="444"/>
      <c r="F21" s="444"/>
      <c r="G21" s="444"/>
      <c r="H21" s="314">
        <f>SUM(H5:H20)</f>
        <v>0</v>
      </c>
      <c r="I21" s="314">
        <f>SUM(I5:I20)</f>
        <v>0</v>
      </c>
      <c r="J21" s="346">
        <f>IF(H21=0,0,ROUND((I21-H21)/H21*100,2))</f>
        <v>0</v>
      </c>
      <c r="K21" s="444"/>
      <c r="L21" s="444"/>
    </row>
    <row r="22" s="31" customFormat="1" ht="21" customHeight="1" spans="1:11">
      <c r="A22" s="29" t="e">
        <f>#REF!&amp;#REF!</f>
        <v>#REF!</v>
      </c>
      <c r="G22" s="29" t="e">
        <f>#REF!&amp;#REF!</f>
        <v>#REF!</v>
      </c>
      <c r="I22" s="79" t="str">
        <f>现金!G21</f>
        <v>北京卓信大华资产评估有限公司</v>
      </c>
      <c r="J22" s="79"/>
      <c r="K22" s="79"/>
    </row>
    <row r="23" s="31" customFormat="1" ht="21" customHeight="1" spans="1:1">
      <c r="A23" s="29" t="e">
        <f>#REF!&amp;#REF!</f>
        <v>#REF!</v>
      </c>
    </row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</sheetData>
  <mergeCells count="1">
    <mergeCell ref="I22:K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6"/>
  <sheetViews>
    <sheetView workbookViewId="0">
      <selection activeCell="D6" sqref="D6"/>
    </sheetView>
  </sheetViews>
  <sheetFormatPr defaultColWidth="9" defaultRowHeight="15.75"/>
  <cols>
    <col min="1" max="1" width="5" style="2" customWidth="1"/>
    <col min="2" max="2" width="8.625" style="2" customWidth="1"/>
    <col min="3" max="4" width="7.875" style="2" customWidth="1"/>
    <col min="5" max="5" width="6.5" style="2" customWidth="1"/>
    <col min="6" max="7" width="9" style="2" customWidth="1"/>
    <col min="8" max="8" width="13.125" style="2" customWidth="1"/>
    <col min="9" max="9" width="7.875" style="2" customWidth="1"/>
    <col min="10" max="11" width="9" style="2" customWidth="1"/>
    <col min="12" max="12" width="11.625" style="2" customWidth="1"/>
    <col min="13" max="13" width="7.875" style="2" customWidth="1"/>
    <col min="14" max="14" width="7.375" style="2" customWidth="1"/>
    <col min="15" max="16" width="6.875" style="2" customWidth="1"/>
    <col min="17" max="17" width="8.875" style="2" customWidth="1"/>
    <col min="18" max="16384" width="9" style="2"/>
  </cols>
  <sheetData>
    <row r="1" ht="23.25" spans="8:15">
      <c r="H1" s="325" t="s">
        <v>1102</v>
      </c>
      <c r="K1" s="31"/>
      <c r="L1" s="31"/>
      <c r="O1" s="79" t="s">
        <v>1103</v>
      </c>
    </row>
    <row r="2" ht="17.45" customHeight="1" spans="11:15">
      <c r="K2" s="31"/>
      <c r="L2" s="31"/>
      <c r="O2" s="13"/>
    </row>
    <row r="3" s="3" customFormat="1" ht="17.45" customHeight="1" spans="1:17">
      <c r="A3" s="3" t="e">
        <f>#REF!</f>
        <v>#REF!</v>
      </c>
      <c r="C3" s="134"/>
      <c r="D3" s="134"/>
      <c r="E3" s="134"/>
      <c r="G3" s="274" t="e">
        <f>#REF!</f>
        <v>#REF!</v>
      </c>
      <c r="I3" s="349"/>
      <c r="J3" s="134"/>
      <c r="K3" s="134"/>
      <c r="L3" s="134"/>
      <c r="M3" s="134"/>
      <c r="N3" s="134"/>
      <c r="O3" s="15" t="s">
        <v>2</v>
      </c>
      <c r="Q3" s="134"/>
    </row>
    <row r="4" s="4" customFormat="1" ht="21" customHeight="1" spans="1:17">
      <c r="A4" s="72" t="s">
        <v>3</v>
      </c>
      <c r="B4" s="425" t="s">
        <v>1097</v>
      </c>
      <c r="C4" s="72" t="s">
        <v>602</v>
      </c>
      <c r="D4" s="72" t="s">
        <v>1104</v>
      </c>
      <c r="E4" s="72" t="s">
        <v>1098</v>
      </c>
      <c r="F4" s="336" t="s">
        <v>1105</v>
      </c>
      <c r="G4" s="426"/>
      <c r="H4" s="426"/>
      <c r="I4" s="75"/>
      <c r="J4" s="73" t="s">
        <v>9</v>
      </c>
      <c r="K4" s="426"/>
      <c r="L4" s="426"/>
      <c r="M4" s="75"/>
      <c r="N4" s="72" t="s">
        <v>10</v>
      </c>
      <c r="O4" s="72" t="s">
        <v>531</v>
      </c>
      <c r="P4" s="17" t="s">
        <v>315</v>
      </c>
      <c r="Q4" s="17" t="s">
        <v>213</v>
      </c>
    </row>
    <row r="5" s="31" customFormat="1" ht="21" customHeight="1" spans="1:17">
      <c r="A5" s="76"/>
      <c r="B5" s="427"/>
      <c r="C5" s="76"/>
      <c r="D5" s="76"/>
      <c r="E5" s="76"/>
      <c r="F5" s="17" t="s">
        <v>1106</v>
      </c>
      <c r="G5" s="17" t="s">
        <v>1107</v>
      </c>
      <c r="H5" s="17" t="s">
        <v>1108</v>
      </c>
      <c r="I5" s="17" t="s">
        <v>12</v>
      </c>
      <c r="J5" s="17" t="s">
        <v>1106</v>
      </c>
      <c r="K5" s="441" t="s">
        <v>1109</v>
      </c>
      <c r="L5" s="17" t="s">
        <v>1108</v>
      </c>
      <c r="M5" s="17" t="s">
        <v>417</v>
      </c>
      <c r="N5" s="76" t="s">
        <v>1110</v>
      </c>
      <c r="O5" s="76"/>
      <c r="P5" s="17"/>
      <c r="Q5" s="17"/>
    </row>
    <row r="6" s="31" customFormat="1" ht="21" customHeight="1" spans="1:17">
      <c r="A6" s="19">
        <f>ROW()-5</f>
        <v>1</v>
      </c>
      <c r="B6" s="428"/>
      <c r="C6" s="47"/>
      <c r="D6" s="47"/>
      <c r="E6" s="47"/>
      <c r="F6" s="429"/>
      <c r="G6" s="430"/>
      <c r="H6" s="430"/>
      <c r="I6" s="430"/>
      <c r="J6" s="430"/>
      <c r="K6" s="430"/>
      <c r="L6" s="430"/>
      <c r="M6" s="430"/>
      <c r="N6" s="442">
        <f>IF(I6=0,0,ROUND((M6-I6)/I6*100,2))</f>
        <v>0</v>
      </c>
      <c r="O6" s="128"/>
      <c r="P6" s="47"/>
      <c r="Q6" s="47"/>
    </row>
    <row r="7" s="31" customFormat="1" ht="21" customHeight="1" spans="1:17">
      <c r="A7" s="19">
        <f>ROW()-5</f>
        <v>2</v>
      </c>
      <c r="B7" s="428"/>
      <c r="C7" s="47"/>
      <c r="D7" s="47"/>
      <c r="E7" s="47"/>
      <c r="F7" s="431"/>
      <c r="G7" s="430"/>
      <c r="H7" s="430"/>
      <c r="I7" s="430"/>
      <c r="J7" s="430"/>
      <c r="K7" s="430"/>
      <c r="L7" s="430"/>
      <c r="M7" s="430"/>
      <c r="N7" s="128"/>
      <c r="O7" s="128"/>
      <c r="P7" s="47"/>
      <c r="Q7" s="47"/>
    </row>
    <row r="8" s="31" customFormat="1" ht="21" customHeight="1" spans="1:17">
      <c r="A8" s="19">
        <f>ROW()-5</f>
        <v>3</v>
      </c>
      <c r="B8" s="428"/>
      <c r="C8" s="47"/>
      <c r="D8" s="47"/>
      <c r="E8" s="47"/>
      <c r="F8" s="432"/>
      <c r="G8" s="430"/>
      <c r="H8" s="430"/>
      <c r="I8" s="430"/>
      <c r="J8" s="430"/>
      <c r="K8" s="430"/>
      <c r="L8" s="430"/>
      <c r="M8" s="430"/>
      <c r="N8" s="128"/>
      <c r="O8" s="128"/>
      <c r="P8" s="47"/>
      <c r="Q8" s="47"/>
    </row>
    <row r="9" s="31" customFormat="1" ht="21" customHeight="1" spans="1:17">
      <c r="A9" s="19">
        <f>ROW()-5</f>
        <v>4</v>
      </c>
      <c r="B9" s="428"/>
      <c r="C9" s="47"/>
      <c r="D9" s="47"/>
      <c r="E9" s="47"/>
      <c r="F9" s="432"/>
      <c r="G9" s="430"/>
      <c r="H9" s="430"/>
      <c r="I9" s="430"/>
      <c r="J9" s="430"/>
      <c r="K9" s="430"/>
      <c r="L9" s="430"/>
      <c r="M9" s="430"/>
      <c r="N9" s="128"/>
      <c r="O9" s="128"/>
      <c r="P9" s="47"/>
      <c r="Q9" s="47"/>
    </row>
    <row r="10" s="31" customFormat="1" ht="21" customHeight="1" spans="1:17">
      <c r="A10" s="259"/>
      <c r="B10" s="428"/>
      <c r="C10" s="47"/>
      <c r="D10" s="47"/>
      <c r="E10" s="47"/>
      <c r="F10" s="432"/>
      <c r="G10" s="430"/>
      <c r="H10" s="430"/>
      <c r="I10" s="430"/>
      <c r="J10" s="430"/>
      <c r="K10" s="430"/>
      <c r="L10" s="430"/>
      <c r="M10" s="430"/>
      <c r="N10" s="128"/>
      <c r="O10" s="128"/>
      <c r="P10" s="47"/>
      <c r="Q10" s="47"/>
    </row>
    <row r="11" s="31" customFormat="1" ht="21" customHeight="1" spans="1:17">
      <c r="A11" s="433"/>
      <c r="B11" s="428"/>
      <c r="C11" s="47"/>
      <c r="D11" s="47"/>
      <c r="E11" s="47"/>
      <c r="F11" s="432"/>
      <c r="G11" s="430"/>
      <c r="H11" s="430"/>
      <c r="I11" s="430"/>
      <c r="J11" s="430"/>
      <c r="K11" s="430"/>
      <c r="L11" s="430"/>
      <c r="M11" s="430"/>
      <c r="N11" s="128"/>
      <c r="O11" s="128"/>
      <c r="P11" s="47"/>
      <c r="Q11" s="47"/>
    </row>
    <row r="12" s="31" customFormat="1" ht="21" customHeight="1" spans="1:17">
      <c r="A12" s="259"/>
      <c r="B12" s="428"/>
      <c r="C12" s="47"/>
      <c r="D12" s="47"/>
      <c r="E12" s="47"/>
      <c r="F12" s="432"/>
      <c r="G12" s="430"/>
      <c r="H12" s="430"/>
      <c r="I12" s="430"/>
      <c r="J12" s="430"/>
      <c r="K12" s="430"/>
      <c r="L12" s="430"/>
      <c r="M12" s="430"/>
      <c r="N12" s="128"/>
      <c r="O12" s="128"/>
      <c r="P12" s="47"/>
      <c r="Q12" s="47"/>
    </row>
    <row r="13" s="31" customFormat="1" ht="21" customHeight="1" spans="1:17">
      <c r="A13" s="433"/>
      <c r="B13" s="434"/>
      <c r="C13" s="47"/>
      <c r="D13" s="47"/>
      <c r="E13" s="47"/>
      <c r="F13" s="432"/>
      <c r="G13" s="430"/>
      <c r="H13" s="430"/>
      <c r="I13" s="430"/>
      <c r="J13" s="430"/>
      <c r="K13" s="430"/>
      <c r="L13" s="430"/>
      <c r="M13" s="430"/>
      <c r="N13" s="128"/>
      <c r="O13" s="128"/>
      <c r="P13" s="47"/>
      <c r="Q13" s="47"/>
    </row>
    <row r="14" s="31" customFormat="1" ht="21" customHeight="1" spans="1:17">
      <c r="A14" s="259"/>
      <c r="B14" s="434"/>
      <c r="C14" s="47"/>
      <c r="D14" s="47"/>
      <c r="E14" s="47"/>
      <c r="F14" s="435"/>
      <c r="G14" s="436"/>
      <c r="H14" s="430"/>
      <c r="I14" s="430"/>
      <c r="J14" s="430"/>
      <c r="K14" s="430"/>
      <c r="L14" s="430"/>
      <c r="M14" s="430"/>
      <c r="N14" s="128"/>
      <c r="O14" s="128"/>
      <c r="P14" s="47"/>
      <c r="Q14" s="47"/>
    </row>
    <row r="15" s="31" customFormat="1" ht="21" customHeight="1" spans="1:17">
      <c r="A15" s="433"/>
      <c r="B15" s="434"/>
      <c r="C15" s="47"/>
      <c r="D15" s="47"/>
      <c r="E15" s="47"/>
      <c r="F15" s="437"/>
      <c r="G15" s="436"/>
      <c r="H15" s="430"/>
      <c r="I15" s="430"/>
      <c r="J15" s="430"/>
      <c r="K15" s="430"/>
      <c r="L15" s="430"/>
      <c r="M15" s="430"/>
      <c r="N15" s="128"/>
      <c r="O15" s="128"/>
      <c r="P15" s="47"/>
      <c r="Q15" s="47"/>
    </row>
    <row r="16" s="31" customFormat="1" ht="21" customHeight="1" spans="1:17">
      <c r="A16" s="259"/>
      <c r="B16" s="434"/>
      <c r="C16" s="438"/>
      <c r="D16" s="438"/>
      <c r="E16" s="438"/>
      <c r="F16" s="436"/>
      <c r="G16" s="436"/>
      <c r="H16" s="430"/>
      <c r="I16" s="430"/>
      <c r="J16" s="430"/>
      <c r="K16" s="430"/>
      <c r="L16" s="430"/>
      <c r="M16" s="430"/>
      <c r="N16" s="128"/>
      <c r="O16" s="128"/>
      <c r="P16" s="47"/>
      <c r="Q16" s="47"/>
    </row>
    <row r="17" s="31" customFormat="1" ht="21" customHeight="1" spans="1:17">
      <c r="A17" s="433"/>
      <c r="B17" s="434"/>
      <c r="C17" s="438"/>
      <c r="D17" s="438"/>
      <c r="E17" s="438"/>
      <c r="F17" s="430"/>
      <c r="G17" s="430"/>
      <c r="H17" s="430"/>
      <c r="I17" s="430"/>
      <c r="J17" s="430"/>
      <c r="K17" s="430"/>
      <c r="L17" s="430"/>
      <c r="M17" s="430"/>
      <c r="N17" s="128"/>
      <c r="O17" s="128"/>
      <c r="P17" s="47"/>
      <c r="Q17" s="47"/>
    </row>
    <row r="18" s="31" customFormat="1" ht="21" customHeight="1" spans="1:17">
      <c r="A18" s="259"/>
      <c r="B18" s="434"/>
      <c r="C18" s="438"/>
      <c r="D18" s="438"/>
      <c r="E18" s="438"/>
      <c r="F18" s="430"/>
      <c r="G18" s="430"/>
      <c r="H18" s="430"/>
      <c r="I18" s="430"/>
      <c r="J18" s="430"/>
      <c r="K18" s="430"/>
      <c r="L18" s="430"/>
      <c r="M18" s="430"/>
      <c r="N18" s="128"/>
      <c r="O18" s="128"/>
      <c r="P18" s="47"/>
      <c r="Q18" s="47"/>
    </row>
    <row r="19" s="31" customFormat="1" ht="21" customHeight="1" spans="1:17">
      <c r="A19" s="433"/>
      <c r="B19" s="428"/>
      <c r="C19" s="438"/>
      <c r="D19" s="438"/>
      <c r="E19" s="438"/>
      <c r="F19" s="430"/>
      <c r="G19" s="430"/>
      <c r="H19" s="430"/>
      <c r="I19" s="430"/>
      <c r="J19" s="430"/>
      <c r="K19" s="430"/>
      <c r="L19" s="430"/>
      <c r="M19" s="430"/>
      <c r="N19" s="128"/>
      <c r="O19" s="128"/>
      <c r="P19" s="47"/>
      <c r="Q19" s="47"/>
    </row>
    <row r="20" s="31" customFormat="1" ht="21" customHeight="1" spans="1:17">
      <c r="A20" s="259"/>
      <c r="B20" s="428"/>
      <c r="C20" s="438"/>
      <c r="D20" s="438"/>
      <c r="E20" s="438"/>
      <c r="F20" s="430"/>
      <c r="G20" s="430"/>
      <c r="H20" s="430"/>
      <c r="I20" s="430"/>
      <c r="J20" s="430"/>
      <c r="K20" s="430"/>
      <c r="L20" s="430"/>
      <c r="M20" s="430"/>
      <c r="N20" s="128"/>
      <c r="O20" s="128"/>
      <c r="P20" s="47"/>
      <c r="Q20" s="47"/>
    </row>
    <row r="21" s="207" customFormat="1" ht="21" customHeight="1" spans="1:17">
      <c r="A21" s="439"/>
      <c r="B21" s="440" t="s">
        <v>1111</v>
      </c>
      <c r="C21" s="440"/>
      <c r="D21" s="440"/>
      <c r="E21" s="440"/>
      <c r="F21" s="133">
        <f t="shared" ref="F21:M21" si="0">SUM(F6:F20)</f>
        <v>0</v>
      </c>
      <c r="G21" s="133">
        <f t="shared" si="0"/>
        <v>0</v>
      </c>
      <c r="H21" s="133">
        <f t="shared" si="0"/>
        <v>0</v>
      </c>
      <c r="I21" s="133">
        <f t="shared" si="0"/>
        <v>0</v>
      </c>
      <c r="J21" s="133">
        <f t="shared" si="0"/>
        <v>0</v>
      </c>
      <c r="K21" s="133">
        <f t="shared" si="0"/>
        <v>0</v>
      </c>
      <c r="L21" s="133">
        <f t="shared" si="0"/>
        <v>0</v>
      </c>
      <c r="M21" s="133">
        <f t="shared" si="0"/>
        <v>0</v>
      </c>
      <c r="N21" s="443">
        <f>IF(I21=0,0,ROUND((M21-I21)/I21*100,2))</f>
        <v>0</v>
      </c>
      <c r="O21" s="131"/>
      <c r="P21" s="444"/>
      <c r="Q21" s="444"/>
    </row>
    <row r="22" s="31" customFormat="1" ht="21" customHeight="1" spans="1:15">
      <c r="A22" s="29" t="e">
        <f>#REF!&amp;#REF!</f>
        <v>#REF!</v>
      </c>
      <c r="H22" s="29" t="e">
        <f>#REF!&amp;#REF!</f>
        <v>#REF!</v>
      </c>
      <c r="L22" s="79" t="str">
        <f>现金!G21</f>
        <v>北京卓信大华资产评估有限公司</v>
      </c>
      <c r="M22" s="79"/>
      <c r="N22" s="79"/>
      <c r="O22" s="79"/>
    </row>
    <row r="23" s="31" customFormat="1" ht="21" customHeight="1" spans="1:1">
      <c r="A23" s="29" t="e">
        <f>#REF!&amp;#REF!</f>
        <v>#REF!</v>
      </c>
    </row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</sheetData>
  <mergeCells count="12">
    <mergeCell ref="F4:I4"/>
    <mergeCell ref="J4:M4"/>
    <mergeCell ref="L22:O22"/>
    <mergeCell ref="A4:A5"/>
    <mergeCell ref="B4:B5"/>
    <mergeCell ref="C4:C5"/>
    <mergeCell ref="D4:D5"/>
    <mergeCell ref="E4:E5"/>
    <mergeCell ref="N4:N5"/>
    <mergeCell ref="O4:O5"/>
    <mergeCell ref="P4:P5"/>
    <mergeCell ref="Q4:Q5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6"/>
  <sheetViews>
    <sheetView workbookViewId="0">
      <selection activeCell="D6" sqref="D6"/>
    </sheetView>
  </sheetViews>
  <sheetFormatPr defaultColWidth="8.625" defaultRowHeight="15.75"/>
  <cols>
    <col min="1" max="1" width="8.625" style="2" customWidth="1"/>
    <col min="2" max="2" width="24.375" style="2" customWidth="1"/>
    <col min="3" max="4" width="22.625" style="2" customWidth="1"/>
    <col min="5" max="5" width="14.625" style="2" customWidth="1"/>
    <col min="6" max="6" width="28.625" style="2" customWidth="1"/>
    <col min="7" max="7" width="26.125" style="2" customWidth="1"/>
    <col min="8" max="8" width="14.5" style="2" customWidth="1"/>
    <col min="9" max="16384" width="8.625" style="2"/>
  </cols>
  <sheetData>
    <row r="1" ht="30" customHeight="1" spans="1:12">
      <c r="A1" s="324"/>
      <c r="B1" s="324"/>
      <c r="C1" s="347" t="s">
        <v>1112</v>
      </c>
      <c r="D1" s="324"/>
      <c r="E1" s="324"/>
      <c r="F1" s="79" t="s">
        <v>1113</v>
      </c>
      <c r="I1" s="31"/>
      <c r="J1" s="31"/>
      <c r="K1" s="31"/>
      <c r="L1" s="31"/>
    </row>
    <row r="2" ht="15" customHeight="1" spans="6:12">
      <c r="F2" s="13"/>
      <c r="I2" s="31"/>
      <c r="J2" s="31"/>
      <c r="K2" s="31"/>
      <c r="L2" s="31"/>
    </row>
    <row r="3" s="3" customFormat="1" ht="21" customHeight="1" spans="1:8">
      <c r="A3" s="3" t="e">
        <f>#REF!</f>
        <v>#REF!</v>
      </c>
      <c r="C3" s="349"/>
      <c r="D3" s="14" t="e">
        <f>#REF!</f>
        <v>#REF!</v>
      </c>
      <c r="E3" s="326"/>
      <c r="F3" s="15" t="s">
        <v>2</v>
      </c>
      <c r="H3" s="134"/>
    </row>
    <row r="4" s="4" customFormat="1" ht="21" customHeight="1" spans="1:6">
      <c r="A4" s="17" t="s">
        <v>3</v>
      </c>
      <c r="B4" s="17" t="s">
        <v>1114</v>
      </c>
      <c r="C4" s="18" t="s">
        <v>8</v>
      </c>
      <c r="D4" s="17" t="s">
        <v>9</v>
      </c>
      <c r="E4" s="17" t="s">
        <v>10</v>
      </c>
      <c r="F4" s="17" t="s">
        <v>19</v>
      </c>
    </row>
    <row r="5" s="5" customFormat="1" ht="21" customHeight="1" spans="1:6">
      <c r="A5" s="23" t="s">
        <v>1115</v>
      </c>
      <c r="B5" s="20" t="s">
        <v>1116</v>
      </c>
      <c r="C5" s="328">
        <f>生产性生物资产—种植业!G21</f>
        <v>0</v>
      </c>
      <c r="D5" s="328">
        <f>生产性生物资产—种植业!H21</f>
        <v>0</v>
      </c>
      <c r="E5" s="97">
        <f>IF(C5=0,0,ROUND((E5-C5)/C5*100,2))</f>
        <v>0</v>
      </c>
      <c r="F5" s="20"/>
    </row>
    <row r="6" s="5" customFormat="1" ht="21" customHeight="1" spans="1:6">
      <c r="A6" s="23" t="s">
        <v>1117</v>
      </c>
      <c r="B6" s="20" t="s">
        <v>1118</v>
      </c>
      <c r="C6" s="328">
        <f>生产性生物资产—畜牧养殖业!H21</f>
        <v>0</v>
      </c>
      <c r="D6" s="328">
        <f>生产性生物资产—畜牧养殖业!I21</f>
        <v>0</v>
      </c>
      <c r="E6" s="97">
        <f>IF(C6=0,0,ROUND((E6-C6)/C6*100,2))</f>
        <v>0</v>
      </c>
      <c r="F6" s="20"/>
    </row>
    <row r="7" s="5" customFormat="1" ht="21" customHeight="1" spans="1:6">
      <c r="A7" s="23" t="s">
        <v>1119</v>
      </c>
      <c r="B7" s="20" t="s">
        <v>1120</v>
      </c>
      <c r="C7" s="328">
        <f>生产性生物资产—林业!I21</f>
        <v>0</v>
      </c>
      <c r="D7" s="328">
        <f>生产性生物资产—林业!J21</f>
        <v>0</v>
      </c>
      <c r="E7" s="97">
        <f>IF(C7=0,0,ROUND((E7-C7)/C7*100,2))</f>
        <v>0</v>
      </c>
      <c r="F7" s="20"/>
    </row>
    <row r="8" s="5" customFormat="1" ht="21" customHeight="1" spans="1:6">
      <c r="A8" s="23" t="s">
        <v>1121</v>
      </c>
      <c r="B8" s="20" t="s">
        <v>1122</v>
      </c>
      <c r="C8" s="328">
        <f>生产性生物资产—水产业!F21</f>
        <v>0</v>
      </c>
      <c r="D8" s="328">
        <f>生产性生物资产—水产业!G21</f>
        <v>0</v>
      </c>
      <c r="E8" s="97">
        <f>IF(C8=0,0,ROUND((E8-C8)/C8*100,2))</f>
        <v>0</v>
      </c>
      <c r="F8" s="20"/>
    </row>
    <row r="9" s="5" customFormat="1" ht="21" customHeight="1" spans="1:6">
      <c r="A9" s="20"/>
      <c r="B9" s="20"/>
      <c r="C9" s="34"/>
      <c r="D9" s="34"/>
      <c r="E9" s="97"/>
      <c r="F9" s="20"/>
    </row>
    <row r="10" s="5" customFormat="1" ht="21" customHeight="1" spans="1:6">
      <c r="A10" s="20"/>
      <c r="B10" s="20"/>
      <c r="C10" s="34"/>
      <c r="D10" s="34"/>
      <c r="E10" s="97"/>
      <c r="F10" s="20"/>
    </row>
    <row r="11" s="5" customFormat="1" ht="21" customHeight="1" spans="1:6">
      <c r="A11" s="20"/>
      <c r="B11" s="20"/>
      <c r="C11" s="34"/>
      <c r="D11" s="34"/>
      <c r="E11" s="97"/>
      <c r="F11" s="20"/>
    </row>
    <row r="12" s="5" customFormat="1" ht="21" customHeight="1" spans="1:6">
      <c r="A12" s="20"/>
      <c r="B12" s="20"/>
      <c r="C12" s="34"/>
      <c r="D12" s="34"/>
      <c r="E12" s="97"/>
      <c r="F12" s="20"/>
    </row>
    <row r="13" s="5" customFormat="1" ht="21" customHeight="1" spans="1:6">
      <c r="A13" s="20"/>
      <c r="B13" s="20"/>
      <c r="C13" s="34"/>
      <c r="D13" s="34"/>
      <c r="E13" s="97"/>
      <c r="F13" s="20"/>
    </row>
    <row r="14" s="5" customFormat="1" ht="21" customHeight="1" spans="1:6">
      <c r="A14" s="20"/>
      <c r="B14" s="20"/>
      <c r="C14" s="34"/>
      <c r="D14" s="34"/>
      <c r="E14" s="97"/>
      <c r="F14" s="20"/>
    </row>
    <row r="15" s="5" customFormat="1" ht="21" customHeight="1" spans="1:6">
      <c r="A15" s="20"/>
      <c r="B15" s="20"/>
      <c r="C15" s="34"/>
      <c r="D15" s="34"/>
      <c r="E15" s="97"/>
      <c r="F15" s="20"/>
    </row>
    <row r="16" s="5" customFormat="1" ht="21" customHeight="1" spans="1:6">
      <c r="A16" s="20"/>
      <c r="B16" s="20"/>
      <c r="C16" s="34"/>
      <c r="D16" s="34"/>
      <c r="E16" s="97"/>
      <c r="F16" s="20"/>
    </row>
    <row r="17" s="5" customFormat="1" ht="21" customHeight="1" spans="1:6">
      <c r="A17" s="20"/>
      <c r="B17" s="20"/>
      <c r="C17" s="34"/>
      <c r="D17" s="34"/>
      <c r="E17" s="97"/>
      <c r="F17" s="20"/>
    </row>
    <row r="18" s="5" customFormat="1" ht="21" customHeight="1" spans="1:6">
      <c r="A18" s="20"/>
      <c r="B18" s="20"/>
      <c r="C18" s="34"/>
      <c r="D18" s="34"/>
      <c r="E18" s="97"/>
      <c r="F18" s="20"/>
    </row>
    <row r="19" s="5" customFormat="1" ht="21" customHeight="1" spans="1:6">
      <c r="A19" s="20"/>
      <c r="B19" s="20"/>
      <c r="C19" s="34"/>
      <c r="D19" s="34"/>
      <c r="E19" s="97"/>
      <c r="F19" s="20"/>
    </row>
    <row r="20" s="6" customFormat="1" ht="21" customHeight="1" spans="1:6">
      <c r="A20" s="27"/>
      <c r="B20" s="17" t="s">
        <v>1123</v>
      </c>
      <c r="C20" s="268">
        <f>SUM(C5:C19)</f>
        <v>0</v>
      </c>
      <c r="D20" s="268">
        <f>SUM(D5:D19)</f>
        <v>0</v>
      </c>
      <c r="E20" s="80">
        <f>IF(C20=0,0,ROUND((E20-C20)/C20*100,2))</f>
        <v>0</v>
      </c>
      <c r="F20" s="27"/>
    </row>
    <row r="21" s="7" customFormat="1" ht="21" customHeight="1" spans="1:6">
      <c r="A21" s="388" t="e">
        <f>#REF!&amp;#REF!</f>
        <v>#REF!</v>
      </c>
      <c r="B21" s="374"/>
      <c r="D21" s="388" t="e">
        <f>#REF!&amp;#REF!</f>
        <v>#REF!</v>
      </c>
      <c r="F21" s="30" t="e">
        <f>在建汇总表!G22</f>
        <v>#REF!</v>
      </c>
    </row>
    <row r="22" s="7" customFormat="1" ht="26.25" customHeight="1" spans="1:3">
      <c r="A22" s="388" t="e">
        <f>#REF!&amp;#REF!</f>
        <v>#REF!</v>
      </c>
      <c r="B22" s="162"/>
      <c r="C22" s="162"/>
    </row>
    <row r="23" s="5" customFormat="1" ht="12.75"/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31" customFormat="1" ht="12.75"/>
    <row r="48" s="31" customFormat="1" ht="12.75"/>
    <row r="49" s="31" customFormat="1" ht="12.75"/>
    <row r="50" s="31" customFormat="1" ht="12.75"/>
    <row r="51" s="31" customFormat="1" ht="12.75"/>
    <row r="52" s="31" customFormat="1" ht="12.75"/>
    <row r="53" s="31" customFormat="1" ht="12.75"/>
    <row r="54" s="31" customFormat="1" ht="12.75"/>
    <row r="55" s="31" customFormat="1" ht="12.75"/>
    <row r="56" s="31" customFormat="1" ht="12.75"/>
    <row r="57" s="31" customFormat="1" ht="12.75"/>
    <row r="58" s="31" customFormat="1" ht="12.75"/>
    <row r="59" s="31" customFormat="1" ht="12.75"/>
    <row r="60" s="31" customFormat="1" ht="12.75"/>
    <row r="61" s="31" customFormat="1" ht="12.75"/>
    <row r="62" s="31" customFormat="1" ht="12.75"/>
    <row r="63" s="31" customFormat="1" ht="12.75"/>
    <row r="64" s="31" customFormat="1" ht="12.75"/>
    <row r="65" s="31" customFormat="1" ht="12.75"/>
    <row r="66" s="31" customFormat="1" ht="12.75"/>
    <row r="67" s="31" customFormat="1" ht="12.75"/>
    <row r="68" s="31" customFormat="1" ht="12.75"/>
    <row r="69" s="31" customFormat="1" ht="12.75"/>
    <row r="70" s="31" customFormat="1" ht="12.75"/>
    <row r="71" s="31" customFormat="1" ht="12.75"/>
    <row r="72" s="31" customFormat="1" ht="12.75"/>
    <row r="73" s="31" customFormat="1" ht="12.75"/>
    <row r="74" s="31" customFormat="1" ht="12.75"/>
    <row r="75" s="31" customFormat="1" ht="12.75"/>
    <row r="76" s="31" customFormat="1" ht="12.75"/>
    <row r="77" s="31" customFormat="1" ht="12.75"/>
    <row r="78" ht="14.25" spans="1:2">
      <c r="A78" s="31"/>
      <c r="B78" s="31"/>
    </row>
    <row r="79" ht="14.25" spans="1:2">
      <c r="A79" s="31"/>
      <c r="B79" s="31"/>
    </row>
    <row r="80" ht="14.25" spans="1:2">
      <c r="A80" s="31"/>
      <c r="B80" s="31"/>
    </row>
    <row r="81" ht="14.25" spans="1:2">
      <c r="A81" s="31"/>
      <c r="B81" s="31"/>
    </row>
    <row r="82" ht="14.25" spans="1:2">
      <c r="A82" s="31"/>
      <c r="B82" s="31"/>
    </row>
    <row r="83" ht="14.25" spans="1:2">
      <c r="A83" s="31"/>
      <c r="B83" s="31"/>
    </row>
    <row r="84" ht="14.25" spans="1:2">
      <c r="A84" s="31"/>
      <c r="B84" s="31"/>
    </row>
    <row r="85" ht="14.25" spans="1:2">
      <c r="A85" s="31"/>
      <c r="B85" s="31"/>
    </row>
    <row r="86" ht="14.25" spans="1:2">
      <c r="A86" s="31"/>
      <c r="B86" s="31"/>
    </row>
    <row r="87" ht="14.25" spans="1:2">
      <c r="A87" s="31"/>
      <c r="B87" s="31"/>
    </row>
    <row r="88" ht="14.25" spans="1:2">
      <c r="A88" s="31"/>
      <c r="B88" s="31"/>
    </row>
    <row r="89" ht="14.25" spans="1:2">
      <c r="A89" s="31"/>
      <c r="B89" s="31"/>
    </row>
    <row r="90" ht="14.25" spans="1:2">
      <c r="A90" s="31"/>
      <c r="B90" s="31"/>
    </row>
    <row r="91" ht="14.25" spans="1:2">
      <c r="A91" s="31"/>
      <c r="B91" s="31"/>
    </row>
    <row r="92" ht="14.25" spans="1:2">
      <c r="A92" s="31"/>
      <c r="B92" s="31"/>
    </row>
    <row r="93" ht="14.25" spans="1:2">
      <c r="A93" s="31"/>
      <c r="B93" s="31"/>
    </row>
    <row r="94" ht="14.25" spans="1:2">
      <c r="A94" s="31"/>
      <c r="B94" s="31"/>
    </row>
    <row r="95" ht="14.25" spans="1:2">
      <c r="A95" s="31"/>
      <c r="B95" s="31"/>
    </row>
    <row r="96" ht="14.25" spans="1:2">
      <c r="A96" s="31"/>
      <c r="B96" s="31"/>
    </row>
    <row r="97" ht="14.25" spans="1:2">
      <c r="A97" s="31"/>
      <c r="B97" s="31"/>
    </row>
    <row r="98" ht="14.25" spans="1:2">
      <c r="A98" s="31"/>
      <c r="B98" s="31"/>
    </row>
    <row r="99" ht="14.25" spans="1:2">
      <c r="A99" s="31"/>
      <c r="B99" s="31"/>
    </row>
    <row r="100" ht="14.25" spans="1:2">
      <c r="A100" s="31"/>
      <c r="B100" s="31"/>
    </row>
    <row r="101" ht="14.25" spans="1:2">
      <c r="A101" s="31"/>
      <c r="B101" s="31"/>
    </row>
    <row r="102" ht="14.25" spans="1:2">
      <c r="A102" s="31"/>
      <c r="B102" s="31"/>
    </row>
    <row r="103" ht="14.25" spans="1:2">
      <c r="A103" s="31"/>
      <c r="B103" s="31"/>
    </row>
    <row r="104" ht="14.25" spans="1:2">
      <c r="A104" s="31"/>
      <c r="B104" s="31"/>
    </row>
    <row r="105" ht="14.25" spans="1:2">
      <c r="A105" s="31"/>
      <c r="B105" s="31"/>
    </row>
    <row r="106" ht="14.25" spans="1:2">
      <c r="A106" s="31"/>
      <c r="B106" s="31"/>
    </row>
    <row r="107" ht="14.25" spans="1:2">
      <c r="A107" s="31"/>
      <c r="B107" s="31"/>
    </row>
    <row r="108" ht="14.25" spans="1:2">
      <c r="A108" s="31"/>
      <c r="B108" s="31"/>
    </row>
    <row r="109" ht="14.25" spans="1:2">
      <c r="A109" s="31"/>
      <c r="B109" s="31"/>
    </row>
    <row r="110" ht="14.25" spans="1:2">
      <c r="A110" s="31"/>
      <c r="B110" s="31"/>
    </row>
    <row r="111" ht="14.25" spans="1:2">
      <c r="A111" s="31"/>
      <c r="B111" s="31"/>
    </row>
    <row r="112" ht="14.25" spans="1:2">
      <c r="A112" s="31"/>
      <c r="B112" s="31"/>
    </row>
    <row r="113" ht="14.25" spans="1:2">
      <c r="A113" s="31"/>
      <c r="B113" s="31"/>
    </row>
    <row r="114" ht="14.25" spans="1:2">
      <c r="A114" s="31"/>
      <c r="B114" s="31"/>
    </row>
    <row r="115" ht="14.25" spans="1:2">
      <c r="A115" s="31"/>
      <c r="B115" s="31"/>
    </row>
    <row r="116" ht="14.25" spans="1:2">
      <c r="A116" s="31"/>
      <c r="B116" s="31"/>
    </row>
    <row r="117" ht="14.25" spans="1:2">
      <c r="A117" s="31"/>
      <c r="B117" s="31"/>
    </row>
    <row r="118" ht="14.25" spans="1:2">
      <c r="A118" s="31"/>
      <c r="B118" s="31"/>
    </row>
    <row r="119" ht="14.25" spans="1:2">
      <c r="A119" s="31"/>
      <c r="B119" s="31"/>
    </row>
    <row r="120" ht="14.25" spans="1:2">
      <c r="A120" s="31"/>
      <c r="B120" s="31"/>
    </row>
    <row r="121" ht="14.25" spans="1:2">
      <c r="A121" s="31"/>
      <c r="B121" s="31"/>
    </row>
    <row r="122" ht="14.25" spans="1:2">
      <c r="A122" s="31"/>
      <c r="B122" s="31"/>
    </row>
    <row r="123" ht="14.25" spans="1:2">
      <c r="A123" s="31"/>
      <c r="B123" s="31"/>
    </row>
    <row r="124" ht="14.25" spans="1:2">
      <c r="A124" s="31"/>
      <c r="B124" s="31"/>
    </row>
    <row r="125" ht="14.25" spans="1:2">
      <c r="A125" s="31"/>
      <c r="B125" s="31"/>
    </row>
    <row r="126" ht="14.25" spans="1:2">
      <c r="A126" s="31"/>
      <c r="B126" s="31"/>
    </row>
    <row r="127" ht="14.25" spans="1:2">
      <c r="A127" s="31"/>
      <c r="B127" s="31"/>
    </row>
    <row r="128" ht="14.25" spans="1:2">
      <c r="A128" s="31"/>
      <c r="B128" s="31"/>
    </row>
    <row r="129" ht="14.25" spans="1:2">
      <c r="A129" s="31"/>
      <c r="B129" s="31"/>
    </row>
    <row r="130" ht="14.25" spans="1:2">
      <c r="A130" s="31"/>
      <c r="B130" s="31"/>
    </row>
    <row r="131" ht="14.25" spans="1:2">
      <c r="A131" s="31"/>
      <c r="B131" s="31"/>
    </row>
    <row r="132" ht="14.25" spans="1:2">
      <c r="A132" s="31"/>
      <c r="B132" s="31"/>
    </row>
    <row r="133" ht="14.25" spans="1:2">
      <c r="A133" s="31"/>
      <c r="B133" s="31"/>
    </row>
    <row r="134" ht="14.25" spans="1:2">
      <c r="A134" s="31"/>
      <c r="B134" s="31"/>
    </row>
    <row r="135" ht="14.25" spans="1:2">
      <c r="A135" s="31"/>
      <c r="B135" s="31"/>
    </row>
    <row r="136" ht="14.25" spans="1:2">
      <c r="A136" s="31"/>
      <c r="B136" s="31"/>
    </row>
    <row r="137" ht="14.25" spans="1:2">
      <c r="A137" s="31"/>
      <c r="B137" s="31"/>
    </row>
    <row r="138" ht="14.25" spans="1:2">
      <c r="A138" s="31"/>
      <c r="B138" s="31"/>
    </row>
    <row r="139" ht="14.25" spans="1:2">
      <c r="A139" s="31"/>
      <c r="B139" s="31"/>
    </row>
    <row r="140" ht="14.25" spans="1:2">
      <c r="A140" s="31"/>
      <c r="B140" s="31"/>
    </row>
    <row r="141" ht="14.25" spans="1:2">
      <c r="A141" s="31"/>
      <c r="B141" s="31"/>
    </row>
    <row r="142" ht="14.25" spans="1:2">
      <c r="A142" s="31"/>
      <c r="B142" s="31"/>
    </row>
    <row r="143" ht="14.25" spans="1:2">
      <c r="A143" s="31"/>
      <c r="B143" s="31"/>
    </row>
    <row r="144" ht="14.25" spans="1:2">
      <c r="A144" s="31"/>
      <c r="B144" s="31"/>
    </row>
    <row r="145" ht="14.25" spans="1:2">
      <c r="A145" s="31"/>
      <c r="B145" s="31"/>
    </row>
    <row r="146" ht="14.25" spans="1:2">
      <c r="A146" s="31"/>
      <c r="B146" s="31"/>
    </row>
  </sheetData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6"/>
  <sheetViews>
    <sheetView workbookViewId="0">
      <selection activeCell="D6" sqref="D6"/>
    </sheetView>
  </sheetViews>
  <sheetFormatPr defaultColWidth="8.625" defaultRowHeight="15.75"/>
  <cols>
    <col min="1" max="1" width="6.625" style="2" customWidth="1"/>
    <col min="2" max="2" width="21.5" style="2" customWidth="1"/>
    <col min="3" max="5" width="8.375" style="2" customWidth="1"/>
    <col min="6" max="6" width="9.875" style="2" customWidth="1"/>
    <col min="7" max="8" width="14.125" style="2" customWidth="1"/>
    <col min="9" max="9" width="12" style="2" customWidth="1"/>
    <col min="10" max="10" width="18.125" style="2" customWidth="1"/>
    <col min="11" max="11" width="10.375" style="2" customWidth="1"/>
    <col min="12" max="12" width="10.125" style="2" customWidth="1"/>
    <col min="13" max="16384" width="8.625" style="2"/>
  </cols>
  <sheetData>
    <row r="1" ht="30" customHeight="1" spans="1:16">
      <c r="A1" s="324"/>
      <c r="B1" s="324"/>
      <c r="C1" s="347" t="s">
        <v>1124</v>
      </c>
      <c r="F1" s="324"/>
      <c r="H1" s="324"/>
      <c r="I1" s="324"/>
      <c r="J1" s="79" t="s">
        <v>1125</v>
      </c>
      <c r="M1" s="31"/>
      <c r="N1" s="31"/>
      <c r="O1" s="31"/>
      <c r="P1" s="31"/>
    </row>
    <row r="2" ht="15" customHeight="1" spans="10:16">
      <c r="J2" s="13"/>
      <c r="M2" s="31"/>
      <c r="N2" s="31"/>
      <c r="O2" s="31"/>
      <c r="P2" s="31"/>
    </row>
    <row r="3" s="3" customFormat="1" ht="21" customHeight="1" spans="1:13">
      <c r="A3" s="3" t="e">
        <f>#REF!</f>
        <v>#REF!</v>
      </c>
      <c r="F3" s="14" t="e">
        <f>#REF!</f>
        <v>#REF!</v>
      </c>
      <c r="H3" s="326"/>
      <c r="I3" s="326"/>
      <c r="J3" s="15" t="s">
        <v>2</v>
      </c>
      <c r="K3" s="336" t="s">
        <v>115</v>
      </c>
      <c r="L3" s="74"/>
      <c r="M3" s="337"/>
    </row>
    <row r="4" s="4" customFormat="1" ht="21" customHeight="1" spans="1:13">
      <c r="A4" s="17" t="s">
        <v>3</v>
      </c>
      <c r="B4" s="17" t="s">
        <v>1126</v>
      </c>
      <c r="C4" s="17" t="s">
        <v>249</v>
      </c>
      <c r="D4" s="17" t="s">
        <v>1067</v>
      </c>
      <c r="E4" s="17" t="s">
        <v>1127</v>
      </c>
      <c r="F4" s="17" t="s">
        <v>439</v>
      </c>
      <c r="G4" s="18" t="s">
        <v>8</v>
      </c>
      <c r="H4" s="17" t="s">
        <v>9</v>
      </c>
      <c r="I4" s="17" t="s">
        <v>10</v>
      </c>
      <c r="J4" s="17" t="s">
        <v>19</v>
      </c>
      <c r="K4" s="17" t="s">
        <v>124</v>
      </c>
      <c r="L4" s="17" t="s">
        <v>125</v>
      </c>
      <c r="M4" s="17" t="s">
        <v>126</v>
      </c>
    </row>
    <row r="5" s="5" customFormat="1" ht="21" customHeight="1" spans="1:10">
      <c r="A5" s="19">
        <f>ROW()-4</f>
        <v>1</v>
      </c>
      <c r="B5" s="20"/>
      <c r="C5" s="20"/>
      <c r="D5" s="20"/>
      <c r="E5" s="20"/>
      <c r="F5" s="20"/>
      <c r="G5" s="34"/>
      <c r="H5" s="34"/>
      <c r="I5" s="97">
        <f>IF(G5=0,0,ROUND((I5-G5)/G5*100,2))</f>
        <v>0</v>
      </c>
      <c r="J5" s="20"/>
    </row>
    <row r="6" s="5" customFormat="1" ht="21" customHeight="1" spans="1:10">
      <c r="A6" s="20"/>
      <c r="B6" s="20"/>
      <c r="C6" s="20"/>
      <c r="D6" s="20"/>
      <c r="E6" s="20"/>
      <c r="F6" s="20"/>
      <c r="G6" s="34"/>
      <c r="H6" s="34"/>
      <c r="I6" s="97"/>
      <c r="J6" s="20"/>
    </row>
    <row r="7" s="5" customFormat="1" ht="21" customHeight="1" spans="1:10">
      <c r="A7" s="20"/>
      <c r="B7" s="20"/>
      <c r="C7" s="20"/>
      <c r="D7" s="20"/>
      <c r="E7" s="20"/>
      <c r="F7" s="20"/>
      <c r="G7" s="34"/>
      <c r="H7" s="34"/>
      <c r="I7" s="97"/>
      <c r="J7" s="20"/>
    </row>
    <row r="8" s="5" customFormat="1" ht="21" customHeight="1" spans="1:10">
      <c r="A8" s="20"/>
      <c r="B8" s="20"/>
      <c r="C8" s="20"/>
      <c r="D8" s="20"/>
      <c r="E8" s="20"/>
      <c r="F8" s="20"/>
      <c r="G8" s="34"/>
      <c r="H8" s="34"/>
      <c r="I8" s="97"/>
      <c r="J8" s="20"/>
    </row>
    <row r="9" s="5" customFormat="1" ht="21" customHeight="1" spans="1:10">
      <c r="A9" s="20"/>
      <c r="B9" s="20"/>
      <c r="C9" s="20"/>
      <c r="D9" s="20"/>
      <c r="E9" s="20"/>
      <c r="F9" s="20"/>
      <c r="G9" s="34"/>
      <c r="H9" s="34"/>
      <c r="I9" s="97"/>
      <c r="J9" s="20"/>
    </row>
    <row r="10" s="5" customFormat="1" ht="21" customHeight="1" spans="1:10">
      <c r="A10" s="20"/>
      <c r="B10" s="20"/>
      <c r="C10" s="20"/>
      <c r="D10" s="20"/>
      <c r="E10" s="20"/>
      <c r="F10" s="20"/>
      <c r="G10" s="34"/>
      <c r="H10" s="34"/>
      <c r="I10" s="97"/>
      <c r="J10" s="20"/>
    </row>
    <row r="11" s="5" customFormat="1" ht="21" customHeight="1" spans="1:10">
      <c r="A11" s="20"/>
      <c r="B11" s="20"/>
      <c r="C11" s="20"/>
      <c r="D11" s="20"/>
      <c r="E11" s="20"/>
      <c r="F11" s="20"/>
      <c r="G11" s="34"/>
      <c r="H11" s="34"/>
      <c r="I11" s="97"/>
      <c r="J11" s="20"/>
    </row>
    <row r="12" s="5" customFormat="1" ht="21" customHeight="1" spans="1:10">
      <c r="A12" s="20"/>
      <c r="B12" s="20"/>
      <c r="C12" s="20"/>
      <c r="D12" s="20"/>
      <c r="E12" s="20"/>
      <c r="F12" s="20"/>
      <c r="G12" s="34"/>
      <c r="H12" s="34"/>
      <c r="I12" s="97"/>
      <c r="J12" s="20"/>
    </row>
    <row r="13" s="5" customFormat="1" ht="21" customHeight="1" spans="1:10">
      <c r="A13" s="20"/>
      <c r="B13" s="20"/>
      <c r="C13" s="20"/>
      <c r="D13" s="20"/>
      <c r="E13" s="20"/>
      <c r="F13" s="20"/>
      <c r="G13" s="34"/>
      <c r="H13" s="34"/>
      <c r="I13" s="97"/>
      <c r="J13" s="20"/>
    </row>
    <row r="14" s="5" customFormat="1" ht="21" customHeight="1" spans="1:10">
      <c r="A14" s="20"/>
      <c r="B14" s="20"/>
      <c r="C14" s="20"/>
      <c r="D14" s="20"/>
      <c r="E14" s="20"/>
      <c r="F14" s="20"/>
      <c r="G14" s="34"/>
      <c r="H14" s="34"/>
      <c r="I14" s="97"/>
      <c r="J14" s="20"/>
    </row>
    <row r="15" s="5" customFormat="1" ht="21" customHeight="1" spans="1:10">
      <c r="A15" s="20"/>
      <c r="B15" s="20"/>
      <c r="C15" s="20"/>
      <c r="D15" s="20"/>
      <c r="E15" s="20"/>
      <c r="F15" s="20"/>
      <c r="G15" s="34"/>
      <c r="H15" s="34"/>
      <c r="I15" s="97"/>
      <c r="J15" s="20"/>
    </row>
    <row r="16" s="5" customFormat="1" ht="21" customHeight="1" spans="1:10">
      <c r="A16" s="20"/>
      <c r="B16" s="20"/>
      <c r="C16" s="20"/>
      <c r="D16" s="20"/>
      <c r="E16" s="20"/>
      <c r="F16" s="20"/>
      <c r="G16" s="34"/>
      <c r="H16" s="34"/>
      <c r="I16" s="97"/>
      <c r="J16" s="20"/>
    </row>
    <row r="17" s="5" customFormat="1" ht="21" customHeight="1" spans="1:10">
      <c r="A17" s="20"/>
      <c r="B17" s="20"/>
      <c r="C17" s="20"/>
      <c r="D17" s="20"/>
      <c r="E17" s="20"/>
      <c r="F17" s="20"/>
      <c r="G17" s="34"/>
      <c r="H17" s="34"/>
      <c r="I17" s="97"/>
      <c r="J17" s="20"/>
    </row>
    <row r="18" s="5" customFormat="1" ht="21" customHeight="1" spans="1:10">
      <c r="A18" s="20"/>
      <c r="B18" s="20"/>
      <c r="C18" s="20"/>
      <c r="D18" s="20"/>
      <c r="E18" s="20"/>
      <c r="F18" s="20"/>
      <c r="G18" s="34"/>
      <c r="H18" s="34"/>
      <c r="I18" s="97"/>
      <c r="J18" s="20"/>
    </row>
    <row r="19" s="5" customFormat="1" ht="21" customHeight="1" spans="1:10">
      <c r="A19" s="20"/>
      <c r="B19" s="17" t="s">
        <v>1128</v>
      </c>
      <c r="C19" s="20"/>
      <c r="D19" s="20"/>
      <c r="E19" s="20"/>
      <c r="F19" s="20"/>
      <c r="G19" s="298">
        <f>SUM(G5:G18)</f>
        <v>0</v>
      </c>
      <c r="H19" s="298">
        <f>SUM(H5:H18)</f>
        <v>0</v>
      </c>
      <c r="I19" s="80">
        <f>IF(G19=0,0,ROUND((I19-G19)/G19*100,2))</f>
        <v>0</v>
      </c>
      <c r="J19" s="20"/>
    </row>
    <row r="20" s="5" customFormat="1" ht="21" customHeight="1" spans="1:10">
      <c r="A20" s="20"/>
      <c r="B20" s="17" t="s">
        <v>106</v>
      </c>
      <c r="C20" s="20"/>
      <c r="D20" s="20"/>
      <c r="E20" s="20"/>
      <c r="F20" s="20"/>
      <c r="G20" s="34"/>
      <c r="H20" s="34"/>
      <c r="I20" s="80"/>
      <c r="J20" s="20"/>
    </row>
    <row r="21" s="6" customFormat="1" ht="21" customHeight="1" spans="1:10">
      <c r="A21" s="27"/>
      <c r="B21" s="17" t="s">
        <v>1129</v>
      </c>
      <c r="C21" s="17"/>
      <c r="D21" s="17"/>
      <c r="E21" s="17"/>
      <c r="F21" s="27"/>
      <c r="G21" s="268">
        <f>G19-G20</f>
        <v>0</v>
      </c>
      <c r="H21" s="268">
        <f>H19-H20</f>
        <v>0</v>
      </c>
      <c r="I21" s="80">
        <f>IF(G21=0,0,ROUND((I21-G21)/G21*100,2))</f>
        <v>0</v>
      </c>
      <c r="J21" s="27"/>
    </row>
    <row r="22" s="7" customFormat="1" ht="21" customHeight="1" spans="1:10">
      <c r="A22" s="29" t="e">
        <f>#REF!&amp;#REF!</f>
        <v>#REF!</v>
      </c>
      <c r="F22" s="29" t="e">
        <f>#REF!&amp;#REF!</f>
        <v>#REF!</v>
      </c>
      <c r="H22" s="424" t="str">
        <f>现金!G21</f>
        <v>北京卓信大华资产评估有限公司</v>
      </c>
      <c r="I22" s="424"/>
      <c r="J22" s="424"/>
    </row>
    <row r="23" s="5" customFormat="1" ht="21" customHeight="1" spans="1:1">
      <c r="A23" s="29" t="e">
        <f>#REF!&amp;#REF!</f>
        <v>#REF!</v>
      </c>
    </row>
    <row r="24" s="5" customFormat="1" ht="21" customHeight="1"/>
    <row r="25" s="5" customFormat="1" ht="21" customHeight="1"/>
    <row r="26" s="5" customFormat="1" ht="21" customHeight="1"/>
    <row r="27" s="5" customFormat="1" ht="21" customHeight="1"/>
    <row r="28" s="5" customFormat="1" ht="21" customHeight="1"/>
    <row r="29" s="5" customFormat="1" ht="21" customHeight="1"/>
    <row r="30" s="5" customFormat="1" ht="21" customHeight="1"/>
    <row r="31" s="5" customFormat="1" ht="21" customHeight="1"/>
    <row r="32" s="5" customFormat="1" ht="21" customHeight="1"/>
    <row r="33" s="5" customFormat="1" ht="21" customHeight="1"/>
    <row r="34" s="5" customFormat="1" ht="21" customHeight="1"/>
    <row r="35" s="5" customFormat="1" ht="21" customHeight="1"/>
    <row r="36" s="5" customFormat="1" ht="21" customHeight="1"/>
    <row r="37" s="5" customFormat="1" ht="21" customHeight="1"/>
    <row r="38" s="5" customFormat="1" ht="21" customHeight="1"/>
    <row r="39" s="5" customFormat="1" ht="21" customHeight="1"/>
    <row r="40" s="5" customFormat="1" ht="21" customHeight="1"/>
    <row r="41" s="5" customFormat="1" ht="21" customHeight="1"/>
    <row r="42" s="5" customFormat="1" ht="21" customHeight="1"/>
    <row r="43" s="5" customFormat="1" ht="21" customHeight="1"/>
    <row r="44" s="5" customFormat="1" ht="21" customHeight="1"/>
    <row r="45" s="5" customFormat="1" ht="21" customHeight="1"/>
    <row r="46" s="5" customFormat="1" ht="21" customHeight="1"/>
    <row r="47" s="31" customFormat="1" ht="21" customHeight="1"/>
    <row r="48" s="31" customFormat="1" ht="21" customHeight="1"/>
    <row r="49" s="31" customFormat="1" ht="21" customHeight="1"/>
    <row r="50" s="31" customFormat="1" ht="21" customHeight="1"/>
    <row r="51" s="31" customFormat="1" ht="21" customHeight="1"/>
    <row r="52" s="31" customFormat="1" ht="21" customHeight="1"/>
    <row r="53" s="31" customFormat="1" ht="12.75"/>
    <row r="54" s="31" customFormat="1" ht="12.75"/>
    <row r="55" s="31" customFormat="1" ht="12.75"/>
    <row r="56" s="31" customFormat="1" ht="12.75"/>
    <row r="57" s="31" customFormat="1" ht="12.75"/>
    <row r="58" s="31" customFormat="1" ht="12.75"/>
    <row r="59" s="31" customFormat="1" ht="12.75"/>
    <row r="60" s="31" customFormat="1" ht="12.75"/>
    <row r="61" s="31" customFormat="1" ht="12.75"/>
    <row r="62" s="31" customFormat="1" ht="12.75"/>
    <row r="63" s="31" customFormat="1" ht="12.75"/>
    <row r="64" s="31" customFormat="1" ht="12.75"/>
    <row r="65" s="31" customFormat="1" ht="12.75"/>
    <row r="66" s="31" customFormat="1" ht="12.75"/>
    <row r="67" s="31" customFormat="1" ht="12.75"/>
    <row r="68" s="31" customFormat="1" ht="12.75"/>
    <row r="69" s="31" customFormat="1" ht="12.75"/>
    <row r="70" s="31" customFormat="1" ht="12.75"/>
    <row r="71" s="31" customFormat="1" ht="12.75"/>
    <row r="72" s="31" customFormat="1" ht="12.75"/>
    <row r="73" s="31" customFormat="1" ht="12.75"/>
    <row r="74" s="31" customFormat="1" ht="12.75"/>
    <row r="75" s="31" customFormat="1" ht="12.75"/>
    <row r="76" s="31" customFormat="1" ht="12.75"/>
    <row r="77" s="31" customFormat="1" ht="12.75"/>
    <row r="78" ht="14.25" spans="1:5">
      <c r="A78" s="31"/>
      <c r="B78" s="31"/>
      <c r="C78" s="31"/>
      <c r="D78" s="31"/>
      <c r="E78" s="31"/>
    </row>
    <row r="79" ht="14.25" spans="1:5">
      <c r="A79" s="31"/>
      <c r="B79" s="31"/>
      <c r="C79" s="31"/>
      <c r="D79" s="31"/>
      <c r="E79" s="31"/>
    </row>
    <row r="80" ht="14.25" spans="1:5">
      <c r="A80" s="31"/>
      <c r="B80" s="31"/>
      <c r="C80" s="31"/>
      <c r="D80" s="31"/>
      <c r="E80" s="31"/>
    </row>
    <row r="81" ht="14.25" spans="1:5">
      <c r="A81" s="31"/>
      <c r="B81" s="31"/>
      <c r="C81" s="31"/>
      <c r="D81" s="31"/>
      <c r="E81" s="31"/>
    </row>
    <row r="82" ht="14.25" spans="1:5">
      <c r="A82" s="31"/>
      <c r="B82" s="31"/>
      <c r="C82" s="31"/>
      <c r="D82" s="31"/>
      <c r="E82" s="31"/>
    </row>
    <row r="83" ht="14.25" spans="1:5">
      <c r="A83" s="31"/>
      <c r="B83" s="31"/>
      <c r="C83" s="31"/>
      <c r="D83" s="31"/>
      <c r="E83" s="31"/>
    </row>
    <row r="84" ht="14.25" spans="1:5">
      <c r="A84" s="31"/>
      <c r="B84" s="31"/>
      <c r="C84" s="31"/>
      <c r="D84" s="31"/>
      <c r="E84" s="31"/>
    </row>
    <row r="85" ht="14.25" spans="1:5">
      <c r="A85" s="31"/>
      <c r="B85" s="31"/>
      <c r="C85" s="31"/>
      <c r="D85" s="31"/>
      <c r="E85" s="31"/>
    </row>
    <row r="86" ht="14.25" spans="1:5">
      <c r="A86" s="31"/>
      <c r="B86" s="31"/>
      <c r="C86" s="31"/>
      <c r="D86" s="31"/>
      <c r="E86" s="31"/>
    </row>
    <row r="87" ht="14.25" spans="1:5">
      <c r="A87" s="31"/>
      <c r="B87" s="31"/>
      <c r="C87" s="31"/>
      <c r="D87" s="31"/>
      <c r="E87" s="31"/>
    </row>
    <row r="88" ht="14.25" spans="1:5">
      <c r="A88" s="31"/>
      <c r="B88" s="31"/>
      <c r="C88" s="31"/>
      <c r="D88" s="31"/>
      <c r="E88" s="31"/>
    </row>
    <row r="89" ht="14.25" spans="1:5">
      <c r="A89" s="31"/>
      <c r="B89" s="31"/>
      <c r="C89" s="31"/>
      <c r="D89" s="31"/>
      <c r="E89" s="31"/>
    </row>
    <row r="90" ht="14.25" spans="1:5">
      <c r="A90" s="31"/>
      <c r="B90" s="31"/>
      <c r="C90" s="31"/>
      <c r="D90" s="31"/>
      <c r="E90" s="31"/>
    </row>
    <row r="91" ht="14.25" spans="1:5">
      <c r="A91" s="31"/>
      <c r="B91" s="31"/>
      <c r="C91" s="31"/>
      <c r="D91" s="31"/>
      <c r="E91" s="31"/>
    </row>
    <row r="92" ht="14.25" spans="1:5">
      <c r="A92" s="31"/>
      <c r="B92" s="31"/>
      <c r="C92" s="31"/>
      <c r="D92" s="31"/>
      <c r="E92" s="31"/>
    </row>
    <row r="93" ht="14.25" spans="1:5">
      <c r="A93" s="31"/>
      <c r="B93" s="31"/>
      <c r="C93" s="31"/>
      <c r="D93" s="31"/>
      <c r="E93" s="31"/>
    </row>
    <row r="94" ht="14.25" spans="1:5">
      <c r="A94" s="31"/>
      <c r="B94" s="31"/>
      <c r="C94" s="31"/>
      <c r="D94" s="31"/>
      <c r="E94" s="31"/>
    </row>
    <row r="95" ht="14.25" spans="1:5">
      <c r="A95" s="31"/>
      <c r="B95" s="31"/>
      <c r="C95" s="31"/>
      <c r="D95" s="31"/>
      <c r="E95" s="31"/>
    </row>
    <row r="96" ht="14.25" spans="1:5">
      <c r="A96" s="31"/>
      <c r="B96" s="31"/>
      <c r="C96" s="31"/>
      <c r="D96" s="31"/>
      <c r="E96" s="31"/>
    </row>
    <row r="97" ht="14.25" spans="1:5">
      <c r="A97" s="31"/>
      <c r="B97" s="31"/>
      <c r="C97" s="31"/>
      <c r="D97" s="31"/>
      <c r="E97" s="31"/>
    </row>
    <row r="98" ht="14.25" spans="1:5">
      <c r="A98" s="31"/>
      <c r="B98" s="31"/>
      <c r="C98" s="31"/>
      <c r="D98" s="31"/>
      <c r="E98" s="31"/>
    </row>
    <row r="99" ht="14.25" spans="1:5">
      <c r="A99" s="31"/>
      <c r="B99" s="31"/>
      <c r="C99" s="31"/>
      <c r="D99" s="31"/>
      <c r="E99" s="31"/>
    </row>
    <row r="100" ht="14.25" spans="1:5">
      <c r="A100" s="31"/>
      <c r="B100" s="31"/>
      <c r="C100" s="31"/>
      <c r="D100" s="31"/>
      <c r="E100" s="31"/>
    </row>
    <row r="101" ht="14.25" spans="1:5">
      <c r="A101" s="31"/>
      <c r="B101" s="31"/>
      <c r="C101" s="31"/>
      <c r="D101" s="31"/>
      <c r="E101" s="31"/>
    </row>
    <row r="102" ht="14.25" spans="1:5">
      <c r="A102" s="31"/>
      <c r="B102" s="31"/>
      <c r="C102" s="31"/>
      <c r="D102" s="31"/>
      <c r="E102" s="31"/>
    </row>
    <row r="103" ht="14.25" spans="1:5">
      <c r="A103" s="31"/>
      <c r="B103" s="31"/>
      <c r="C103" s="31"/>
      <c r="D103" s="31"/>
      <c r="E103" s="31"/>
    </row>
    <row r="104" ht="14.25" spans="1:5">
      <c r="A104" s="31"/>
      <c r="B104" s="31"/>
      <c r="C104" s="31"/>
      <c r="D104" s="31"/>
      <c r="E104" s="31"/>
    </row>
    <row r="105" ht="14.25" spans="1:5">
      <c r="A105" s="31"/>
      <c r="B105" s="31"/>
      <c r="C105" s="31"/>
      <c r="D105" s="31"/>
      <c r="E105" s="31"/>
    </row>
    <row r="106" ht="14.25" spans="1:5">
      <c r="A106" s="31"/>
      <c r="B106" s="31"/>
      <c r="C106" s="31"/>
      <c r="D106" s="31"/>
      <c r="E106" s="31"/>
    </row>
    <row r="107" ht="14.25" spans="1:5">
      <c r="A107" s="31"/>
      <c r="B107" s="31"/>
      <c r="C107" s="31"/>
      <c r="D107" s="31"/>
      <c r="E107" s="31"/>
    </row>
    <row r="108" ht="14.25" spans="1:5">
      <c r="A108" s="31"/>
      <c r="B108" s="31"/>
      <c r="C108" s="31"/>
      <c r="D108" s="31"/>
      <c r="E108" s="31"/>
    </row>
    <row r="109" ht="14.25" spans="1:5">
      <c r="A109" s="31"/>
      <c r="B109" s="31"/>
      <c r="C109" s="31"/>
      <c r="D109" s="31"/>
      <c r="E109" s="31"/>
    </row>
    <row r="110" ht="14.25" spans="1:5">
      <c r="A110" s="31"/>
      <c r="B110" s="31"/>
      <c r="C110" s="31"/>
      <c r="D110" s="31"/>
      <c r="E110" s="31"/>
    </row>
    <row r="111" ht="14.25" spans="1:5">
      <c r="A111" s="31"/>
      <c r="B111" s="31"/>
      <c r="C111" s="31"/>
      <c r="D111" s="31"/>
      <c r="E111" s="31"/>
    </row>
    <row r="112" ht="14.25" spans="1:5">
      <c r="A112" s="31"/>
      <c r="B112" s="31"/>
      <c r="C112" s="31"/>
      <c r="D112" s="31"/>
      <c r="E112" s="31"/>
    </row>
    <row r="113" ht="14.25" spans="1:5">
      <c r="A113" s="31"/>
      <c r="B113" s="31"/>
      <c r="C113" s="31"/>
      <c r="D113" s="31"/>
      <c r="E113" s="31"/>
    </row>
    <row r="114" ht="14.25" spans="1:5">
      <c r="A114" s="31"/>
      <c r="B114" s="31"/>
      <c r="C114" s="31"/>
      <c r="D114" s="31"/>
      <c r="E114" s="31"/>
    </row>
    <row r="115" ht="14.25" spans="1:5">
      <c r="A115" s="31"/>
      <c r="B115" s="31"/>
      <c r="C115" s="31"/>
      <c r="D115" s="31"/>
      <c r="E115" s="31"/>
    </row>
    <row r="116" ht="14.25" spans="1:5">
      <c r="A116" s="31"/>
      <c r="B116" s="31"/>
      <c r="C116" s="31"/>
      <c r="D116" s="31"/>
      <c r="E116" s="31"/>
    </row>
    <row r="117" ht="14.25" spans="1:5">
      <c r="A117" s="31"/>
      <c r="B117" s="31"/>
      <c r="C117" s="31"/>
      <c r="D117" s="31"/>
      <c r="E117" s="31"/>
    </row>
    <row r="118" ht="14.25" spans="1:5">
      <c r="A118" s="31"/>
      <c r="B118" s="31"/>
      <c r="C118" s="31"/>
      <c r="D118" s="31"/>
      <c r="E118" s="31"/>
    </row>
    <row r="119" ht="14.25" spans="1:5">
      <c r="A119" s="31"/>
      <c r="B119" s="31"/>
      <c r="C119" s="31"/>
      <c r="D119" s="31"/>
      <c r="E119" s="31"/>
    </row>
    <row r="120" ht="14.25" spans="1:5">
      <c r="A120" s="31"/>
      <c r="B120" s="31"/>
      <c r="C120" s="31"/>
      <c r="D120" s="31"/>
      <c r="E120" s="31"/>
    </row>
    <row r="121" ht="14.25" spans="1:5">
      <c r="A121" s="31"/>
      <c r="B121" s="31"/>
      <c r="C121" s="31"/>
      <c r="D121" s="31"/>
      <c r="E121" s="31"/>
    </row>
    <row r="122" ht="14.25" spans="1:5">
      <c r="A122" s="31"/>
      <c r="B122" s="31"/>
      <c r="C122" s="31"/>
      <c r="D122" s="31"/>
      <c r="E122" s="31"/>
    </row>
    <row r="123" ht="14.25" spans="1:5">
      <c r="A123" s="31"/>
      <c r="B123" s="31"/>
      <c r="C123" s="31"/>
      <c r="D123" s="31"/>
      <c r="E123" s="31"/>
    </row>
    <row r="124" ht="14.25" spans="1:5">
      <c r="A124" s="31"/>
      <c r="B124" s="31"/>
      <c r="C124" s="31"/>
      <c r="D124" s="31"/>
      <c r="E124" s="31"/>
    </row>
    <row r="125" ht="14.25" spans="1:5">
      <c r="A125" s="31"/>
      <c r="B125" s="31"/>
      <c r="C125" s="31"/>
      <c r="D125" s="31"/>
      <c r="E125" s="31"/>
    </row>
    <row r="126" ht="14.25" spans="1:5">
      <c r="A126" s="31"/>
      <c r="B126" s="31"/>
      <c r="C126" s="31"/>
      <c r="D126" s="31"/>
      <c r="E126" s="31"/>
    </row>
    <row r="127" ht="14.25" spans="1:5">
      <c r="A127" s="31"/>
      <c r="B127" s="31"/>
      <c r="C127" s="31"/>
      <c r="D127" s="31"/>
      <c r="E127" s="31"/>
    </row>
    <row r="128" ht="14.25" spans="1:5">
      <c r="A128" s="31"/>
      <c r="B128" s="31"/>
      <c r="C128" s="31"/>
      <c r="D128" s="31"/>
      <c r="E128" s="31"/>
    </row>
    <row r="129" ht="14.25" spans="1:5">
      <c r="A129" s="31"/>
      <c r="B129" s="31"/>
      <c r="C129" s="31"/>
      <c r="D129" s="31"/>
      <c r="E129" s="31"/>
    </row>
    <row r="130" ht="14.25" spans="1:5">
      <c r="A130" s="31"/>
      <c r="B130" s="31"/>
      <c r="C130" s="31"/>
      <c r="D130" s="31"/>
      <c r="E130" s="31"/>
    </row>
    <row r="131" ht="14.25" spans="1:5">
      <c r="A131" s="31"/>
      <c r="B131" s="31"/>
      <c r="C131" s="31"/>
      <c r="D131" s="31"/>
      <c r="E131" s="31"/>
    </row>
    <row r="132" ht="14.25" spans="1:5">
      <c r="A132" s="31"/>
      <c r="B132" s="31"/>
      <c r="C132" s="31"/>
      <c r="D132" s="31"/>
      <c r="E132" s="31"/>
    </row>
    <row r="133" ht="14.25" spans="1:5">
      <c r="A133" s="31"/>
      <c r="B133" s="31"/>
      <c r="C133" s="31"/>
      <c r="D133" s="31"/>
      <c r="E133" s="31"/>
    </row>
    <row r="134" ht="14.25" spans="1:5">
      <c r="A134" s="31"/>
      <c r="B134" s="31"/>
      <c r="C134" s="31"/>
      <c r="D134" s="31"/>
      <c r="E134" s="31"/>
    </row>
    <row r="135" ht="14.25" spans="1:5">
      <c r="A135" s="31"/>
      <c r="B135" s="31"/>
      <c r="C135" s="31"/>
      <c r="D135" s="31"/>
      <c r="E135" s="31"/>
    </row>
    <row r="136" ht="14.25" spans="1:5">
      <c r="A136" s="31"/>
      <c r="B136" s="31"/>
      <c r="C136" s="31"/>
      <c r="D136" s="31"/>
      <c r="E136" s="31"/>
    </row>
    <row r="137" ht="14.25" spans="1:5">
      <c r="A137" s="31"/>
      <c r="B137" s="31"/>
      <c r="C137" s="31"/>
      <c r="D137" s="31"/>
      <c r="E137" s="31"/>
    </row>
    <row r="138" ht="14.25" spans="1:5">
      <c r="A138" s="31"/>
      <c r="B138" s="31"/>
      <c r="C138" s="31"/>
      <c r="D138" s="31"/>
      <c r="E138" s="31"/>
    </row>
    <row r="139" ht="14.25" spans="1:5">
      <c r="A139" s="31"/>
      <c r="B139" s="31"/>
      <c r="C139" s="31"/>
      <c r="D139" s="31"/>
      <c r="E139" s="31"/>
    </row>
    <row r="140" ht="14.25" spans="1:5">
      <c r="A140" s="31"/>
      <c r="B140" s="31"/>
      <c r="C140" s="31"/>
      <c r="D140" s="31"/>
      <c r="E140" s="31"/>
    </row>
    <row r="141" ht="14.25" spans="1:5">
      <c r="A141" s="31"/>
      <c r="B141" s="31"/>
      <c r="C141" s="31"/>
      <c r="D141" s="31"/>
      <c r="E141" s="31"/>
    </row>
    <row r="142" ht="14.25" spans="1:5">
      <c r="A142" s="31"/>
      <c r="B142" s="31"/>
      <c r="C142" s="31"/>
      <c r="D142" s="31"/>
      <c r="E142" s="31"/>
    </row>
    <row r="143" ht="14.25" spans="1:5">
      <c r="A143" s="31"/>
      <c r="B143" s="31"/>
      <c r="C143" s="31"/>
      <c r="D143" s="31"/>
      <c r="E143" s="31"/>
    </row>
    <row r="144" ht="14.25" spans="1:5">
      <c r="A144" s="31"/>
      <c r="B144" s="31"/>
      <c r="C144" s="31"/>
      <c r="D144" s="31"/>
      <c r="E144" s="31"/>
    </row>
    <row r="145" ht="14.25" spans="1:5">
      <c r="A145" s="31"/>
      <c r="B145" s="31"/>
      <c r="C145" s="31"/>
      <c r="D145" s="31"/>
      <c r="E145" s="31"/>
    </row>
    <row r="146" ht="14.25" spans="1:5">
      <c r="A146" s="31"/>
      <c r="B146" s="31"/>
      <c r="C146" s="31"/>
      <c r="D146" s="31"/>
      <c r="E146" s="31"/>
    </row>
  </sheetData>
  <mergeCells count="2">
    <mergeCell ref="K3:M3"/>
    <mergeCell ref="H22:J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6"/>
  <sheetViews>
    <sheetView workbookViewId="0">
      <selection activeCell="D6" sqref="D6"/>
    </sheetView>
  </sheetViews>
  <sheetFormatPr defaultColWidth="8.625" defaultRowHeight="15.75"/>
  <cols>
    <col min="1" max="1" width="6.625" style="2" customWidth="1"/>
    <col min="2" max="2" width="17.375" style="2" customWidth="1"/>
    <col min="3" max="3" width="6.125" style="2" customWidth="1"/>
    <col min="4" max="5" width="5.625" style="2" customWidth="1"/>
    <col min="6" max="6" width="6.125" style="2" customWidth="1"/>
    <col min="7" max="7" width="9.875" style="2" customWidth="1"/>
    <col min="8" max="9" width="16.875" style="2" customWidth="1"/>
    <col min="10" max="10" width="14.625" style="2" customWidth="1"/>
    <col min="11" max="11" width="15.875" style="2" customWidth="1"/>
    <col min="12" max="12" width="7.125" style="2" customWidth="1"/>
    <col min="13" max="13" width="10.375" style="2" customWidth="1"/>
    <col min="14" max="14" width="7.625" style="2" customWidth="1"/>
    <col min="15" max="16384" width="8.625" style="2"/>
  </cols>
  <sheetData>
    <row r="1" ht="30" customHeight="1" spans="1:17">
      <c r="A1" s="324"/>
      <c r="B1" s="324"/>
      <c r="C1" s="324"/>
      <c r="D1" s="324"/>
      <c r="E1" s="347" t="s">
        <v>1130</v>
      </c>
      <c r="F1" s="324"/>
      <c r="G1" s="324"/>
      <c r="I1" s="324"/>
      <c r="J1" s="324"/>
      <c r="K1" s="79" t="s">
        <v>1131</v>
      </c>
      <c r="N1" s="31"/>
      <c r="O1" s="31"/>
      <c r="P1" s="31"/>
      <c r="Q1" s="31"/>
    </row>
    <row r="2" ht="15" customHeight="1" spans="11:17">
      <c r="K2" s="13"/>
      <c r="N2" s="31"/>
      <c r="O2" s="31"/>
      <c r="P2" s="31"/>
      <c r="Q2" s="31"/>
    </row>
    <row r="3" s="3" customFormat="1" ht="21" customHeight="1" spans="1:14">
      <c r="A3" s="3" t="e">
        <f>#REF!</f>
        <v>#REF!</v>
      </c>
      <c r="H3" s="14" t="e">
        <f>#REF!</f>
        <v>#REF!</v>
      </c>
      <c r="I3" s="326"/>
      <c r="J3" s="326"/>
      <c r="K3" s="15" t="s">
        <v>2</v>
      </c>
      <c r="L3" s="336" t="s">
        <v>115</v>
      </c>
      <c r="M3" s="74"/>
      <c r="N3" s="337"/>
    </row>
    <row r="4" s="4" customFormat="1" ht="21" customHeight="1" spans="1:14">
      <c r="A4" s="17" t="s">
        <v>3</v>
      </c>
      <c r="B4" s="17" t="s">
        <v>1132</v>
      </c>
      <c r="C4" s="17" t="s">
        <v>249</v>
      </c>
      <c r="D4" s="17" t="s">
        <v>1067</v>
      </c>
      <c r="E4" s="17" t="s">
        <v>1133</v>
      </c>
      <c r="F4" s="17" t="s">
        <v>1134</v>
      </c>
      <c r="G4" s="17" t="s">
        <v>439</v>
      </c>
      <c r="H4" s="18" t="s">
        <v>8</v>
      </c>
      <c r="I4" s="17" t="s">
        <v>9</v>
      </c>
      <c r="J4" s="17" t="s">
        <v>10</v>
      </c>
      <c r="K4" s="17" t="s">
        <v>19</v>
      </c>
      <c r="L4" s="17" t="s">
        <v>124</v>
      </c>
      <c r="M4" s="17" t="s">
        <v>125</v>
      </c>
      <c r="N4" s="17" t="s">
        <v>126</v>
      </c>
    </row>
    <row r="5" s="5" customFormat="1" ht="21" customHeight="1" spans="1:11">
      <c r="A5" s="19">
        <f>ROW()-4</f>
        <v>1</v>
      </c>
      <c r="B5" s="20"/>
      <c r="C5" s="20"/>
      <c r="D5" s="20"/>
      <c r="E5" s="20"/>
      <c r="F5" s="20"/>
      <c r="G5" s="20"/>
      <c r="H5" s="34"/>
      <c r="I5" s="34"/>
      <c r="J5" s="97">
        <f>IF(H5=0,0,ROUND((J5-H5)/H5*100,2))</f>
        <v>0</v>
      </c>
      <c r="K5" s="20"/>
    </row>
    <row r="6" s="5" customFormat="1" ht="21" customHeight="1" spans="1:11">
      <c r="A6" s="20"/>
      <c r="B6" s="20"/>
      <c r="C6" s="20"/>
      <c r="D6" s="20"/>
      <c r="E6" s="20"/>
      <c r="F6" s="20"/>
      <c r="G6" s="20"/>
      <c r="H6" s="34"/>
      <c r="I6" s="34"/>
      <c r="J6" s="80"/>
      <c r="K6" s="20"/>
    </row>
    <row r="7" s="5" customFormat="1" ht="21" customHeight="1" spans="1:11">
      <c r="A7" s="20"/>
      <c r="B7" s="20"/>
      <c r="C7" s="20"/>
      <c r="D7" s="20"/>
      <c r="E7" s="20"/>
      <c r="F7" s="20"/>
      <c r="G7" s="20"/>
      <c r="H7" s="34"/>
      <c r="I7" s="34"/>
      <c r="J7" s="80"/>
      <c r="K7" s="20"/>
    </row>
    <row r="8" s="5" customFormat="1" ht="21" customHeight="1" spans="1:11">
      <c r="A8" s="20"/>
      <c r="B8" s="20"/>
      <c r="C8" s="20"/>
      <c r="D8" s="20"/>
      <c r="E8" s="20"/>
      <c r="F8" s="20"/>
      <c r="G8" s="20"/>
      <c r="H8" s="34"/>
      <c r="I8" s="34"/>
      <c r="J8" s="80"/>
      <c r="K8" s="20"/>
    </row>
    <row r="9" s="5" customFormat="1" ht="21" customHeight="1" spans="1:11">
      <c r="A9" s="20"/>
      <c r="B9" s="20"/>
      <c r="C9" s="20"/>
      <c r="D9" s="20"/>
      <c r="E9" s="20"/>
      <c r="F9" s="20"/>
      <c r="G9" s="20"/>
      <c r="H9" s="34"/>
      <c r="I9" s="34"/>
      <c r="J9" s="80"/>
      <c r="K9" s="20"/>
    </row>
    <row r="10" s="5" customFormat="1" ht="21" customHeight="1" spans="1:11">
      <c r="A10" s="20"/>
      <c r="B10" s="20"/>
      <c r="C10" s="20"/>
      <c r="D10" s="20"/>
      <c r="E10" s="20"/>
      <c r="F10" s="20"/>
      <c r="G10" s="20"/>
      <c r="H10" s="34"/>
      <c r="I10" s="34"/>
      <c r="J10" s="80"/>
      <c r="K10" s="20"/>
    </row>
    <row r="11" s="5" customFormat="1" ht="21" customHeight="1" spans="1:11">
      <c r="A11" s="20"/>
      <c r="B11" s="20"/>
      <c r="C11" s="20"/>
      <c r="D11" s="20"/>
      <c r="E11" s="20"/>
      <c r="F11" s="20"/>
      <c r="G11" s="20"/>
      <c r="H11" s="34"/>
      <c r="I11" s="34"/>
      <c r="J11" s="80"/>
      <c r="K11" s="20"/>
    </row>
    <row r="12" s="5" customFormat="1" ht="21" customHeight="1" spans="1:11">
      <c r="A12" s="20"/>
      <c r="B12" s="20"/>
      <c r="C12" s="20"/>
      <c r="D12" s="20"/>
      <c r="E12" s="20"/>
      <c r="F12" s="20"/>
      <c r="G12" s="20"/>
      <c r="H12" s="34"/>
      <c r="I12" s="34"/>
      <c r="J12" s="80"/>
      <c r="K12" s="20"/>
    </row>
    <row r="13" s="5" customFormat="1" ht="21" customHeight="1" spans="1:11">
      <c r="A13" s="20"/>
      <c r="B13" s="20"/>
      <c r="C13" s="20"/>
      <c r="D13" s="20"/>
      <c r="E13" s="20"/>
      <c r="F13" s="20"/>
      <c r="G13" s="20"/>
      <c r="H13" s="34"/>
      <c r="I13" s="34"/>
      <c r="J13" s="80"/>
      <c r="K13" s="20"/>
    </row>
    <row r="14" s="5" customFormat="1" ht="21" customHeight="1" spans="1:11">
      <c r="A14" s="20"/>
      <c r="B14" s="20"/>
      <c r="C14" s="20"/>
      <c r="D14" s="20"/>
      <c r="E14" s="20"/>
      <c r="F14" s="20"/>
      <c r="G14" s="20"/>
      <c r="H14" s="34"/>
      <c r="I14" s="34"/>
      <c r="J14" s="80"/>
      <c r="K14" s="20"/>
    </row>
    <row r="15" s="5" customFormat="1" ht="21" customHeight="1" spans="1:11">
      <c r="A15" s="20"/>
      <c r="B15" s="20"/>
      <c r="C15" s="20"/>
      <c r="D15" s="20"/>
      <c r="E15" s="20"/>
      <c r="F15" s="20"/>
      <c r="G15" s="20"/>
      <c r="H15" s="34"/>
      <c r="I15" s="34"/>
      <c r="J15" s="80"/>
      <c r="K15" s="20"/>
    </row>
    <row r="16" s="5" customFormat="1" ht="21" customHeight="1" spans="1:11">
      <c r="A16" s="20"/>
      <c r="B16" s="20"/>
      <c r="C16" s="20"/>
      <c r="D16" s="20"/>
      <c r="E16" s="20"/>
      <c r="F16" s="20"/>
      <c r="G16" s="20"/>
      <c r="H16" s="34"/>
      <c r="I16" s="34"/>
      <c r="J16" s="80"/>
      <c r="K16" s="20"/>
    </row>
    <row r="17" s="5" customFormat="1" ht="21" customHeight="1" spans="1:11">
      <c r="A17" s="20"/>
      <c r="B17" s="20"/>
      <c r="C17" s="20"/>
      <c r="D17" s="20"/>
      <c r="E17" s="20"/>
      <c r="F17" s="20"/>
      <c r="G17" s="20"/>
      <c r="H17" s="34"/>
      <c r="I17" s="34"/>
      <c r="J17" s="80"/>
      <c r="K17" s="20"/>
    </row>
    <row r="18" s="5" customFormat="1" ht="21" customHeight="1" spans="1:11">
      <c r="A18" s="20"/>
      <c r="B18" s="20"/>
      <c r="C18" s="20"/>
      <c r="D18" s="20"/>
      <c r="E18" s="20"/>
      <c r="F18" s="20"/>
      <c r="G18" s="20"/>
      <c r="H18" s="34"/>
      <c r="I18" s="34"/>
      <c r="J18" s="80"/>
      <c r="K18" s="20"/>
    </row>
    <row r="19" s="5" customFormat="1" ht="21" customHeight="1" spans="1:11">
      <c r="A19" s="20"/>
      <c r="B19" s="17" t="s">
        <v>1128</v>
      </c>
      <c r="C19" s="20"/>
      <c r="D19" s="20"/>
      <c r="E19" s="20"/>
      <c r="F19" s="20"/>
      <c r="G19" s="20"/>
      <c r="H19" s="298">
        <f>SUM(H5:H18)</f>
        <v>0</v>
      </c>
      <c r="I19" s="298">
        <f>SUM(I5:I18)</f>
        <v>0</v>
      </c>
      <c r="J19" s="80">
        <f>IF(H19=0,0,ROUND((J19-H19)/H19*100,2))</f>
        <v>0</v>
      </c>
      <c r="K19" s="20"/>
    </row>
    <row r="20" s="5" customFormat="1" ht="21" customHeight="1" spans="1:11">
      <c r="A20" s="20"/>
      <c r="B20" s="17" t="s">
        <v>106</v>
      </c>
      <c r="C20" s="20"/>
      <c r="D20" s="20"/>
      <c r="E20" s="20"/>
      <c r="F20" s="20"/>
      <c r="G20" s="20"/>
      <c r="H20" s="34"/>
      <c r="I20" s="34"/>
      <c r="J20" s="80"/>
      <c r="K20" s="20"/>
    </row>
    <row r="21" s="6" customFormat="1" ht="21" customHeight="1" spans="1:11">
      <c r="A21" s="27"/>
      <c r="B21" s="17" t="s">
        <v>1129</v>
      </c>
      <c r="C21" s="17"/>
      <c r="D21" s="17"/>
      <c r="E21" s="17"/>
      <c r="F21" s="17"/>
      <c r="G21" s="27"/>
      <c r="H21" s="268">
        <f>H19-H20</f>
        <v>0</v>
      </c>
      <c r="I21" s="268">
        <f>I19-I20</f>
        <v>0</v>
      </c>
      <c r="J21" s="80">
        <f>IF(H21=0,0,ROUND((J21-H21)/H21*100,2))</f>
        <v>0</v>
      </c>
      <c r="K21" s="27"/>
    </row>
    <row r="22" s="7" customFormat="1" ht="21" customHeight="1" spans="1:11">
      <c r="A22" s="29" t="e">
        <f>#REF!&amp;#REF!</f>
        <v>#REF!</v>
      </c>
      <c r="H22" s="29" t="e">
        <f>#REF!&amp;#REF!</f>
        <v>#REF!</v>
      </c>
      <c r="J22" s="30" t="str">
        <f>现金!G21</f>
        <v>北京卓信大华资产评估有限公司</v>
      </c>
      <c r="K22" s="30"/>
    </row>
    <row r="23" s="5" customFormat="1" ht="21" customHeight="1" spans="1:1">
      <c r="A23" s="29" t="e">
        <f>#REF!&amp;#REF!</f>
        <v>#REF!</v>
      </c>
    </row>
    <row r="24" s="5" customFormat="1" ht="21" customHeight="1"/>
    <row r="25" s="5" customFormat="1" ht="21" customHeight="1"/>
    <row r="26" s="5" customFormat="1" ht="21" customHeight="1"/>
    <row r="27" s="5" customFormat="1" ht="21" customHeight="1"/>
    <row r="28" s="5" customFormat="1" ht="21" customHeight="1"/>
    <row r="29" s="5" customFormat="1" ht="21" customHeight="1"/>
    <row r="30" s="5" customFormat="1" ht="21" customHeight="1"/>
    <row r="31" s="5" customFormat="1" ht="21" customHeight="1"/>
    <row r="32" s="5" customFormat="1" ht="21" customHeight="1"/>
    <row r="33" s="5" customFormat="1" ht="21" customHeight="1"/>
    <row r="34" s="5" customFormat="1" ht="21" customHeight="1"/>
    <row r="35" s="5" customFormat="1" ht="21" customHeight="1"/>
    <row r="36" s="5" customFormat="1" ht="21" customHeight="1"/>
    <row r="37" s="5" customFormat="1" ht="21" customHeight="1"/>
    <row r="38" s="5" customFormat="1" ht="21" customHeight="1"/>
    <row r="39" s="5" customFormat="1" ht="21" customHeight="1"/>
    <row r="40" s="5" customFormat="1" ht="21" customHeight="1"/>
    <row r="41" s="5" customFormat="1" ht="21" customHeight="1"/>
    <row r="42" s="5" customFormat="1" ht="21" customHeight="1"/>
    <row r="43" s="5" customFormat="1" ht="21" customHeight="1"/>
    <row r="44" s="5" customFormat="1" ht="21" customHeight="1"/>
    <row r="45" s="5" customFormat="1" ht="21" customHeight="1"/>
    <row r="46" s="5" customFormat="1" ht="21" customHeight="1"/>
    <row r="47" s="31" customFormat="1" ht="21" customHeight="1"/>
    <row r="48" s="31" customFormat="1" ht="21" customHeight="1"/>
    <row r="49" s="31" customFormat="1" ht="21" customHeight="1"/>
    <row r="50" s="31" customFormat="1" ht="21" customHeight="1"/>
    <row r="51" s="31" customFormat="1" ht="21" customHeight="1"/>
    <row r="52" s="31" customFormat="1" ht="21" customHeight="1"/>
    <row r="53" s="31" customFormat="1" ht="21" customHeight="1"/>
    <row r="54" s="31" customFormat="1" ht="21" customHeight="1"/>
    <row r="55" s="31" customFormat="1" ht="21" customHeight="1"/>
    <row r="56" s="31" customFormat="1" ht="21" customHeight="1"/>
    <row r="57" s="31" customFormat="1" ht="21" customHeight="1"/>
    <row r="58" s="31" customFormat="1" ht="21" customHeight="1"/>
    <row r="59" s="31" customFormat="1" ht="21" customHeight="1"/>
    <row r="60" s="31" customFormat="1" ht="21" customHeight="1"/>
    <row r="61" s="31" customFormat="1" ht="21" customHeight="1"/>
    <row r="62" s="31" customFormat="1" ht="21" customHeight="1"/>
    <row r="63" s="31" customFormat="1" ht="21" customHeight="1"/>
    <row r="64" s="31" customFormat="1" ht="21" customHeight="1"/>
    <row r="65" s="31" customFormat="1" ht="21" customHeight="1"/>
    <row r="66" s="31" customFormat="1" ht="21" customHeight="1"/>
    <row r="67" s="31" customFormat="1" ht="21" customHeight="1"/>
    <row r="68" s="31" customFormat="1" ht="21" customHeight="1"/>
    <row r="69" s="31" customFormat="1" ht="21" customHeight="1"/>
    <row r="70" s="31" customFormat="1" ht="21" customHeight="1"/>
    <row r="71" s="31" customFormat="1" ht="21" customHeight="1"/>
    <row r="72" s="31" customFormat="1" ht="21" customHeight="1"/>
    <row r="73" s="31" customFormat="1" ht="21" customHeight="1"/>
    <row r="74" s="31" customFormat="1" ht="21" customHeight="1"/>
    <row r="75" s="31" customFormat="1" ht="21" customHeight="1"/>
    <row r="76" s="31" customFormat="1" ht="21" customHeight="1"/>
    <row r="77" s="31" customFormat="1" ht="21" customHeight="1"/>
    <row r="78" ht="21" customHeight="1" spans="1:6">
      <c r="A78" s="31"/>
      <c r="B78" s="31"/>
      <c r="C78" s="31"/>
      <c r="D78" s="31"/>
      <c r="E78" s="31"/>
      <c r="F78" s="31"/>
    </row>
    <row r="79" ht="21" customHeight="1" spans="1:6">
      <c r="A79" s="31"/>
      <c r="B79" s="31"/>
      <c r="C79" s="31"/>
      <c r="D79" s="31"/>
      <c r="E79" s="31"/>
      <c r="F79" s="31"/>
    </row>
    <row r="80" ht="21" customHeight="1" spans="1:6">
      <c r="A80" s="31"/>
      <c r="B80" s="31"/>
      <c r="C80" s="31"/>
      <c r="D80" s="31"/>
      <c r="E80" s="31"/>
      <c r="F80" s="31"/>
    </row>
    <row r="81" ht="21" customHeight="1" spans="1:6">
      <c r="A81" s="31"/>
      <c r="B81" s="31"/>
      <c r="C81" s="31"/>
      <c r="D81" s="31"/>
      <c r="E81" s="31"/>
      <c r="F81" s="31"/>
    </row>
    <row r="82" ht="21" customHeight="1" spans="1:6">
      <c r="A82" s="31"/>
      <c r="B82" s="31"/>
      <c r="C82" s="31"/>
      <c r="D82" s="31"/>
      <c r="E82" s="31"/>
      <c r="F82" s="31"/>
    </row>
    <row r="83" ht="21" customHeight="1" spans="1:6">
      <c r="A83" s="31"/>
      <c r="B83" s="31"/>
      <c r="C83" s="31"/>
      <c r="D83" s="31"/>
      <c r="E83" s="31"/>
      <c r="F83" s="31"/>
    </row>
    <row r="84" ht="14.25" spans="1:6">
      <c r="A84" s="31"/>
      <c r="B84" s="31"/>
      <c r="C84" s="31"/>
      <c r="D84" s="31"/>
      <c r="E84" s="31"/>
      <c r="F84" s="31"/>
    </row>
    <row r="85" ht="14.25" spans="1:6">
      <c r="A85" s="31"/>
      <c r="B85" s="31"/>
      <c r="C85" s="31"/>
      <c r="D85" s="31"/>
      <c r="E85" s="31"/>
      <c r="F85" s="31"/>
    </row>
    <row r="86" ht="14.25" spans="1:6">
      <c r="A86" s="31"/>
      <c r="B86" s="31"/>
      <c r="C86" s="31"/>
      <c r="D86" s="31"/>
      <c r="E86" s="31"/>
      <c r="F86" s="31"/>
    </row>
    <row r="87" ht="14.25" spans="1:6">
      <c r="A87" s="31"/>
      <c r="B87" s="31"/>
      <c r="C87" s="31"/>
      <c r="D87" s="31"/>
      <c r="E87" s="31"/>
      <c r="F87" s="31"/>
    </row>
    <row r="88" ht="14.25" spans="1:6">
      <c r="A88" s="31"/>
      <c r="B88" s="31"/>
      <c r="C88" s="31"/>
      <c r="D88" s="31"/>
      <c r="E88" s="31"/>
      <c r="F88" s="31"/>
    </row>
    <row r="89" ht="14.25" spans="1:6">
      <c r="A89" s="31"/>
      <c r="B89" s="31"/>
      <c r="C89" s="31"/>
      <c r="D89" s="31"/>
      <c r="E89" s="31"/>
      <c r="F89" s="31"/>
    </row>
    <row r="90" ht="14.25" spans="1:6">
      <c r="A90" s="31"/>
      <c r="B90" s="31"/>
      <c r="C90" s="31"/>
      <c r="D90" s="31"/>
      <c r="E90" s="31"/>
      <c r="F90" s="31"/>
    </row>
    <row r="91" ht="14.25" spans="1:6">
      <c r="A91" s="31"/>
      <c r="B91" s="31"/>
      <c r="C91" s="31"/>
      <c r="D91" s="31"/>
      <c r="E91" s="31"/>
      <c r="F91" s="31"/>
    </row>
    <row r="92" ht="14.25" spans="1:6">
      <c r="A92" s="31"/>
      <c r="B92" s="31"/>
      <c r="C92" s="31"/>
      <c r="D92" s="31"/>
      <c r="E92" s="31"/>
      <c r="F92" s="31"/>
    </row>
    <row r="93" ht="14.25" spans="1:6">
      <c r="A93" s="31"/>
      <c r="B93" s="31"/>
      <c r="C93" s="31"/>
      <c r="D93" s="31"/>
      <c r="E93" s="31"/>
      <c r="F93" s="31"/>
    </row>
    <row r="94" ht="14.25" spans="1:6">
      <c r="A94" s="31"/>
      <c r="B94" s="31"/>
      <c r="C94" s="31"/>
      <c r="D94" s="31"/>
      <c r="E94" s="31"/>
      <c r="F94" s="31"/>
    </row>
    <row r="95" ht="14.25" spans="1:6">
      <c r="A95" s="31"/>
      <c r="B95" s="31"/>
      <c r="C95" s="31"/>
      <c r="D95" s="31"/>
      <c r="E95" s="31"/>
      <c r="F95" s="31"/>
    </row>
    <row r="96" ht="14.25" spans="1:6">
      <c r="A96" s="31"/>
      <c r="B96" s="31"/>
      <c r="C96" s="31"/>
      <c r="D96" s="31"/>
      <c r="E96" s="31"/>
      <c r="F96" s="31"/>
    </row>
    <row r="97" ht="14.25" spans="1:6">
      <c r="A97" s="31"/>
      <c r="B97" s="31"/>
      <c r="C97" s="31"/>
      <c r="D97" s="31"/>
      <c r="E97" s="31"/>
      <c r="F97" s="31"/>
    </row>
    <row r="98" ht="14.25" spans="1:6">
      <c r="A98" s="31"/>
      <c r="B98" s="31"/>
      <c r="C98" s="31"/>
      <c r="D98" s="31"/>
      <c r="E98" s="31"/>
      <c r="F98" s="31"/>
    </row>
    <row r="99" ht="14.25" spans="1:6">
      <c r="A99" s="31"/>
      <c r="B99" s="31"/>
      <c r="C99" s="31"/>
      <c r="D99" s="31"/>
      <c r="E99" s="31"/>
      <c r="F99" s="31"/>
    </row>
    <row r="100" ht="14.25" spans="1:6">
      <c r="A100" s="31"/>
      <c r="B100" s="31"/>
      <c r="C100" s="31"/>
      <c r="D100" s="31"/>
      <c r="E100" s="31"/>
      <c r="F100" s="31"/>
    </row>
    <row r="101" ht="14.25" spans="1:6">
      <c r="A101" s="31"/>
      <c r="B101" s="31"/>
      <c r="C101" s="31"/>
      <c r="D101" s="31"/>
      <c r="E101" s="31"/>
      <c r="F101" s="31"/>
    </row>
    <row r="102" ht="14.25" spans="1:6">
      <c r="A102" s="31"/>
      <c r="B102" s="31"/>
      <c r="C102" s="31"/>
      <c r="D102" s="31"/>
      <c r="E102" s="31"/>
      <c r="F102" s="31"/>
    </row>
    <row r="103" ht="14.25" spans="1:6">
      <c r="A103" s="31"/>
      <c r="B103" s="31"/>
      <c r="C103" s="31"/>
      <c r="D103" s="31"/>
      <c r="E103" s="31"/>
      <c r="F103" s="31"/>
    </row>
    <row r="104" ht="14.25" spans="1:6">
      <c r="A104" s="31"/>
      <c r="B104" s="31"/>
      <c r="C104" s="31"/>
      <c r="D104" s="31"/>
      <c r="E104" s="31"/>
      <c r="F104" s="31"/>
    </row>
    <row r="105" ht="14.25" spans="1:6">
      <c r="A105" s="31"/>
      <c r="B105" s="31"/>
      <c r="C105" s="31"/>
      <c r="D105" s="31"/>
      <c r="E105" s="31"/>
      <c r="F105" s="31"/>
    </row>
    <row r="106" ht="14.25" spans="1:6">
      <c r="A106" s="31"/>
      <c r="B106" s="31"/>
      <c r="C106" s="31"/>
      <c r="D106" s="31"/>
      <c r="E106" s="31"/>
      <c r="F106" s="31"/>
    </row>
    <row r="107" ht="14.25" spans="1:6">
      <c r="A107" s="31"/>
      <c r="B107" s="31"/>
      <c r="C107" s="31"/>
      <c r="D107" s="31"/>
      <c r="E107" s="31"/>
      <c r="F107" s="31"/>
    </row>
    <row r="108" ht="14.25" spans="1:6">
      <c r="A108" s="31"/>
      <c r="B108" s="31"/>
      <c r="C108" s="31"/>
      <c r="D108" s="31"/>
      <c r="E108" s="31"/>
      <c r="F108" s="31"/>
    </row>
    <row r="109" ht="14.25" spans="1:6">
      <c r="A109" s="31"/>
      <c r="B109" s="31"/>
      <c r="C109" s="31"/>
      <c r="D109" s="31"/>
      <c r="E109" s="31"/>
      <c r="F109" s="31"/>
    </row>
    <row r="110" ht="14.25" spans="1:6">
      <c r="A110" s="31"/>
      <c r="B110" s="31"/>
      <c r="C110" s="31"/>
      <c r="D110" s="31"/>
      <c r="E110" s="31"/>
      <c r="F110" s="31"/>
    </row>
    <row r="111" ht="14.25" spans="1:6">
      <c r="A111" s="31"/>
      <c r="B111" s="31"/>
      <c r="C111" s="31"/>
      <c r="D111" s="31"/>
      <c r="E111" s="31"/>
      <c r="F111" s="31"/>
    </row>
    <row r="112" ht="14.25" spans="1:6">
      <c r="A112" s="31"/>
      <c r="B112" s="31"/>
      <c r="C112" s="31"/>
      <c r="D112" s="31"/>
      <c r="E112" s="31"/>
      <c r="F112" s="31"/>
    </row>
    <row r="113" ht="14.25" spans="1:6">
      <c r="A113" s="31"/>
      <c r="B113" s="31"/>
      <c r="C113" s="31"/>
      <c r="D113" s="31"/>
      <c r="E113" s="31"/>
      <c r="F113" s="31"/>
    </row>
    <row r="114" ht="14.25" spans="1:6">
      <c r="A114" s="31"/>
      <c r="B114" s="31"/>
      <c r="C114" s="31"/>
      <c r="D114" s="31"/>
      <c r="E114" s="31"/>
      <c r="F114" s="31"/>
    </row>
    <row r="115" ht="14.25" spans="1:6">
      <c r="A115" s="31"/>
      <c r="B115" s="31"/>
      <c r="C115" s="31"/>
      <c r="D115" s="31"/>
      <c r="E115" s="31"/>
      <c r="F115" s="31"/>
    </row>
    <row r="116" ht="14.25" spans="1:6">
      <c r="A116" s="31"/>
      <c r="B116" s="31"/>
      <c r="C116" s="31"/>
      <c r="D116" s="31"/>
      <c r="E116" s="31"/>
      <c r="F116" s="31"/>
    </row>
    <row r="117" ht="14.25" spans="1:6">
      <c r="A117" s="31"/>
      <c r="B117" s="31"/>
      <c r="C117" s="31"/>
      <c r="D117" s="31"/>
      <c r="E117" s="31"/>
      <c r="F117" s="31"/>
    </row>
    <row r="118" ht="14.25" spans="1:6">
      <c r="A118" s="31"/>
      <c r="B118" s="31"/>
      <c r="C118" s="31"/>
      <c r="D118" s="31"/>
      <c r="E118" s="31"/>
      <c r="F118" s="31"/>
    </row>
    <row r="119" ht="14.25" spans="1:6">
      <c r="A119" s="31"/>
      <c r="B119" s="31"/>
      <c r="C119" s="31"/>
      <c r="D119" s="31"/>
      <c r="E119" s="31"/>
      <c r="F119" s="31"/>
    </row>
    <row r="120" ht="14.25" spans="1:6">
      <c r="A120" s="31"/>
      <c r="B120" s="31"/>
      <c r="C120" s="31"/>
      <c r="D120" s="31"/>
      <c r="E120" s="31"/>
      <c r="F120" s="31"/>
    </row>
    <row r="121" ht="14.25" spans="1:6">
      <c r="A121" s="31"/>
      <c r="B121" s="31"/>
      <c r="C121" s="31"/>
      <c r="D121" s="31"/>
      <c r="E121" s="31"/>
      <c r="F121" s="31"/>
    </row>
    <row r="122" ht="14.25" spans="1:6">
      <c r="A122" s="31"/>
      <c r="B122" s="31"/>
      <c r="C122" s="31"/>
      <c r="D122" s="31"/>
      <c r="E122" s="31"/>
      <c r="F122" s="31"/>
    </row>
    <row r="123" ht="14.25" spans="1:6">
      <c r="A123" s="31"/>
      <c r="B123" s="31"/>
      <c r="C123" s="31"/>
      <c r="D123" s="31"/>
      <c r="E123" s="31"/>
      <c r="F123" s="31"/>
    </row>
    <row r="124" ht="14.25" spans="1:6">
      <c r="A124" s="31"/>
      <c r="B124" s="31"/>
      <c r="C124" s="31"/>
      <c r="D124" s="31"/>
      <c r="E124" s="31"/>
      <c r="F124" s="31"/>
    </row>
    <row r="125" ht="14.25" spans="1:6">
      <c r="A125" s="31"/>
      <c r="B125" s="31"/>
      <c r="C125" s="31"/>
      <c r="D125" s="31"/>
      <c r="E125" s="31"/>
      <c r="F125" s="31"/>
    </row>
    <row r="126" ht="14.25" spans="1:6">
      <c r="A126" s="31"/>
      <c r="B126" s="31"/>
      <c r="C126" s="31"/>
      <c r="D126" s="31"/>
      <c r="E126" s="31"/>
      <c r="F126" s="31"/>
    </row>
    <row r="127" ht="14.25" spans="1:6">
      <c r="A127" s="31"/>
      <c r="B127" s="31"/>
      <c r="C127" s="31"/>
      <c r="D127" s="31"/>
      <c r="E127" s="31"/>
      <c r="F127" s="31"/>
    </row>
    <row r="128" ht="14.25" spans="1:6">
      <c r="A128" s="31"/>
      <c r="B128" s="31"/>
      <c r="C128" s="31"/>
      <c r="D128" s="31"/>
      <c r="E128" s="31"/>
      <c r="F128" s="31"/>
    </row>
    <row r="129" ht="14.25" spans="1:6">
      <c r="A129" s="31"/>
      <c r="B129" s="31"/>
      <c r="C129" s="31"/>
      <c r="D129" s="31"/>
      <c r="E129" s="31"/>
      <c r="F129" s="31"/>
    </row>
    <row r="130" ht="14.25" spans="1:6">
      <c r="A130" s="31"/>
      <c r="B130" s="31"/>
      <c r="C130" s="31"/>
      <c r="D130" s="31"/>
      <c r="E130" s="31"/>
      <c r="F130" s="31"/>
    </row>
    <row r="131" ht="14.25" spans="1:6">
      <c r="A131" s="31"/>
      <c r="B131" s="31"/>
      <c r="C131" s="31"/>
      <c r="D131" s="31"/>
      <c r="E131" s="31"/>
      <c r="F131" s="31"/>
    </row>
    <row r="132" ht="14.25" spans="1:6">
      <c r="A132" s="31"/>
      <c r="B132" s="31"/>
      <c r="C132" s="31"/>
      <c r="D132" s="31"/>
      <c r="E132" s="31"/>
      <c r="F132" s="31"/>
    </row>
    <row r="133" ht="14.25" spans="1:6">
      <c r="A133" s="31"/>
      <c r="B133" s="31"/>
      <c r="C133" s="31"/>
      <c r="D133" s="31"/>
      <c r="E133" s="31"/>
      <c r="F133" s="31"/>
    </row>
    <row r="134" ht="14.25" spans="1:6">
      <c r="A134" s="31"/>
      <c r="B134" s="31"/>
      <c r="C134" s="31"/>
      <c r="D134" s="31"/>
      <c r="E134" s="31"/>
      <c r="F134" s="31"/>
    </row>
    <row r="135" ht="14.25" spans="1:6">
      <c r="A135" s="31"/>
      <c r="B135" s="31"/>
      <c r="C135" s="31"/>
      <c r="D135" s="31"/>
      <c r="E135" s="31"/>
      <c r="F135" s="31"/>
    </row>
    <row r="136" ht="14.25" spans="1:6">
      <c r="A136" s="31"/>
      <c r="B136" s="31"/>
      <c r="C136" s="31"/>
      <c r="D136" s="31"/>
      <c r="E136" s="31"/>
      <c r="F136" s="31"/>
    </row>
    <row r="137" ht="14.25" spans="1:6">
      <c r="A137" s="31"/>
      <c r="B137" s="31"/>
      <c r="C137" s="31"/>
      <c r="D137" s="31"/>
      <c r="E137" s="31"/>
      <c r="F137" s="31"/>
    </row>
    <row r="138" ht="14.25" spans="1:6">
      <c r="A138" s="31"/>
      <c r="B138" s="31"/>
      <c r="C138" s="31"/>
      <c r="D138" s="31"/>
      <c r="E138" s="31"/>
      <c r="F138" s="31"/>
    </row>
    <row r="139" ht="14.25" spans="1:6">
      <c r="A139" s="31"/>
      <c r="B139" s="31"/>
      <c r="C139" s="31"/>
      <c r="D139" s="31"/>
      <c r="E139" s="31"/>
      <c r="F139" s="31"/>
    </row>
    <row r="140" ht="14.25" spans="1:6">
      <c r="A140" s="31"/>
      <c r="B140" s="31"/>
      <c r="C140" s="31"/>
      <c r="D140" s="31"/>
      <c r="E140" s="31"/>
      <c r="F140" s="31"/>
    </row>
    <row r="141" ht="14.25" spans="1:6">
      <c r="A141" s="31"/>
      <c r="B141" s="31"/>
      <c r="C141" s="31"/>
      <c r="D141" s="31"/>
      <c r="E141" s="31"/>
      <c r="F141" s="31"/>
    </row>
    <row r="142" ht="14.25" spans="1:6">
      <c r="A142" s="31"/>
      <c r="B142" s="31"/>
      <c r="C142" s="31"/>
      <c r="D142" s="31"/>
      <c r="E142" s="31"/>
      <c r="F142" s="31"/>
    </row>
    <row r="143" ht="14.25" spans="1:6">
      <c r="A143" s="31"/>
      <c r="B143" s="31"/>
      <c r="C143" s="31"/>
      <c r="D143" s="31"/>
      <c r="E143" s="31"/>
      <c r="F143" s="31"/>
    </row>
    <row r="144" ht="14.25" spans="1:6">
      <c r="A144" s="31"/>
      <c r="B144" s="31"/>
      <c r="C144" s="31"/>
      <c r="D144" s="31"/>
      <c r="E144" s="31"/>
      <c r="F144" s="31"/>
    </row>
    <row r="145" ht="14.25" spans="1:6">
      <c r="A145" s="31"/>
      <c r="B145" s="31"/>
      <c r="C145" s="31"/>
      <c r="D145" s="31"/>
      <c r="E145" s="31"/>
      <c r="F145" s="31"/>
    </row>
    <row r="146" ht="14.25" spans="1:6">
      <c r="A146" s="31"/>
      <c r="B146" s="31"/>
      <c r="C146" s="31"/>
      <c r="D146" s="31"/>
      <c r="E146" s="31"/>
      <c r="F146" s="31"/>
    </row>
  </sheetData>
  <mergeCells count="2">
    <mergeCell ref="L3:N3"/>
    <mergeCell ref="J22:K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6"/>
  <sheetViews>
    <sheetView workbookViewId="0">
      <selection activeCell="D6" sqref="D6"/>
    </sheetView>
  </sheetViews>
  <sheetFormatPr defaultColWidth="8.625" defaultRowHeight="15.75"/>
  <cols>
    <col min="1" max="1" width="5.125" style="2" customWidth="1"/>
    <col min="2" max="2" width="14.125" style="2" customWidth="1"/>
    <col min="3" max="3" width="7.5" style="2" customWidth="1"/>
    <col min="4" max="6" width="10.125" style="2" customWidth="1"/>
    <col min="7" max="7" width="13" style="2" customWidth="1"/>
    <col min="8" max="8" width="11" style="2" customWidth="1"/>
    <col min="9" max="10" width="10.125" style="2" customWidth="1"/>
    <col min="11" max="11" width="9.875" style="2" customWidth="1"/>
    <col min="12" max="12" width="10.125" style="2" customWidth="1"/>
    <col min="13" max="13" width="9.125" style="2" customWidth="1"/>
    <col min="14" max="14" width="10.375" style="2" customWidth="1"/>
    <col min="15" max="16384" width="8.625" style="2"/>
  </cols>
  <sheetData>
    <row r="1" ht="30" customHeight="1" spans="1:18">
      <c r="A1" s="324"/>
      <c r="B1" s="324"/>
      <c r="C1" s="324"/>
      <c r="D1" s="347" t="s">
        <v>1135</v>
      </c>
      <c r="H1" s="324"/>
      <c r="J1" s="324"/>
      <c r="K1" s="324"/>
      <c r="L1" s="79" t="s">
        <v>1136</v>
      </c>
      <c r="O1" s="31"/>
      <c r="P1" s="31"/>
      <c r="Q1" s="31"/>
      <c r="R1" s="31"/>
    </row>
    <row r="2" ht="15" customHeight="1" spans="12:18">
      <c r="L2" s="13"/>
      <c r="O2" s="31"/>
      <c r="P2" s="31"/>
      <c r="Q2" s="31"/>
      <c r="R2" s="31"/>
    </row>
    <row r="3" s="3" customFormat="1" ht="21" customHeight="1" spans="1:15">
      <c r="A3" s="3" t="e">
        <f>#REF!</f>
        <v>#REF!</v>
      </c>
      <c r="G3" s="14" t="e">
        <f>#REF!</f>
        <v>#REF!</v>
      </c>
      <c r="J3" s="326"/>
      <c r="K3" s="326"/>
      <c r="L3" s="15" t="s">
        <v>2</v>
      </c>
      <c r="M3" s="336" t="s">
        <v>115</v>
      </c>
      <c r="N3" s="74"/>
      <c r="O3" s="337"/>
    </row>
    <row r="4" s="4" customFormat="1" ht="21" customHeight="1" spans="1:15">
      <c r="A4" s="17" t="s">
        <v>3</v>
      </c>
      <c r="B4" s="17" t="s">
        <v>1137</v>
      </c>
      <c r="C4" s="17" t="s">
        <v>249</v>
      </c>
      <c r="D4" s="17" t="s">
        <v>200</v>
      </c>
      <c r="E4" s="17" t="s">
        <v>1138</v>
      </c>
      <c r="F4" s="17" t="s">
        <v>1139</v>
      </c>
      <c r="G4" s="17" t="s">
        <v>1140</v>
      </c>
      <c r="H4" s="17" t="s">
        <v>439</v>
      </c>
      <c r="I4" s="18" t="s">
        <v>8</v>
      </c>
      <c r="J4" s="17" t="s">
        <v>9</v>
      </c>
      <c r="K4" s="17" t="s">
        <v>10</v>
      </c>
      <c r="L4" s="17" t="s">
        <v>19</v>
      </c>
      <c r="M4" s="17" t="s">
        <v>124</v>
      </c>
      <c r="N4" s="17" t="s">
        <v>125</v>
      </c>
      <c r="O4" s="17" t="s">
        <v>126</v>
      </c>
    </row>
    <row r="5" s="5" customFormat="1" ht="21" customHeight="1" spans="1:12">
      <c r="A5" s="19">
        <f>ROW()-4</f>
        <v>1</v>
      </c>
      <c r="B5" s="20"/>
      <c r="C5" s="20"/>
      <c r="D5" s="20"/>
      <c r="E5" s="20"/>
      <c r="F5" s="20"/>
      <c r="G5" s="20"/>
      <c r="H5" s="20"/>
      <c r="I5" s="34"/>
      <c r="J5" s="34"/>
      <c r="K5" s="97">
        <f>IF(I5=0,0,ROUND((K5-I5)/I5*100,2))</f>
        <v>0</v>
      </c>
      <c r="L5" s="20"/>
    </row>
    <row r="6" s="5" customFormat="1" ht="21" customHeight="1" spans="1:12">
      <c r="A6" s="20"/>
      <c r="B6" s="20"/>
      <c r="C6" s="20"/>
      <c r="D6" s="20"/>
      <c r="E6" s="20"/>
      <c r="F6" s="20"/>
      <c r="G6" s="20"/>
      <c r="H6" s="20"/>
      <c r="I6" s="34"/>
      <c r="J6" s="34"/>
      <c r="K6" s="80"/>
      <c r="L6" s="20"/>
    </row>
    <row r="7" s="5" customFormat="1" ht="21" customHeight="1" spans="1:12">
      <c r="A7" s="20"/>
      <c r="B7" s="20"/>
      <c r="C7" s="20"/>
      <c r="D7" s="20"/>
      <c r="E7" s="20"/>
      <c r="F7" s="20"/>
      <c r="G7" s="20"/>
      <c r="H7" s="20"/>
      <c r="I7" s="34"/>
      <c r="J7" s="34"/>
      <c r="K7" s="80"/>
      <c r="L7" s="20"/>
    </row>
    <row r="8" s="5" customFormat="1" ht="21" customHeight="1" spans="1:12">
      <c r="A8" s="20"/>
      <c r="B8" s="20"/>
      <c r="C8" s="20"/>
      <c r="D8" s="20"/>
      <c r="E8" s="20"/>
      <c r="F8" s="20"/>
      <c r="G8" s="20"/>
      <c r="H8" s="20"/>
      <c r="I8" s="34"/>
      <c r="J8" s="34"/>
      <c r="K8" s="80"/>
      <c r="L8" s="20"/>
    </row>
    <row r="9" s="5" customFormat="1" ht="21" customHeight="1" spans="1:12">
      <c r="A9" s="20"/>
      <c r="B9" s="20"/>
      <c r="C9" s="20"/>
      <c r="D9" s="20"/>
      <c r="E9" s="20"/>
      <c r="F9" s="20"/>
      <c r="G9" s="20"/>
      <c r="H9" s="20"/>
      <c r="I9" s="34"/>
      <c r="J9" s="34"/>
      <c r="K9" s="80"/>
      <c r="L9" s="20"/>
    </row>
    <row r="10" s="5" customFormat="1" ht="21" customHeight="1" spans="1:12">
      <c r="A10" s="20"/>
      <c r="B10" s="20"/>
      <c r="C10" s="20"/>
      <c r="D10" s="20"/>
      <c r="E10" s="20"/>
      <c r="F10" s="20"/>
      <c r="G10" s="20"/>
      <c r="H10" s="20"/>
      <c r="I10" s="34"/>
      <c r="J10" s="34"/>
      <c r="K10" s="80"/>
      <c r="L10" s="20"/>
    </row>
    <row r="11" s="5" customFormat="1" ht="21" customHeight="1" spans="1:12">
      <c r="A11" s="20"/>
      <c r="B11" s="20"/>
      <c r="C11" s="20"/>
      <c r="D11" s="20"/>
      <c r="E11" s="20"/>
      <c r="F11" s="20"/>
      <c r="G11" s="20"/>
      <c r="H11" s="20"/>
      <c r="I11" s="34"/>
      <c r="J11" s="34"/>
      <c r="K11" s="80"/>
      <c r="L11" s="20"/>
    </row>
    <row r="12" s="5" customFormat="1" ht="21" customHeight="1" spans="1:12">
      <c r="A12" s="20"/>
      <c r="B12" s="20"/>
      <c r="C12" s="20"/>
      <c r="D12" s="20"/>
      <c r="E12" s="20"/>
      <c r="F12" s="20"/>
      <c r="G12" s="20"/>
      <c r="H12" s="20"/>
      <c r="I12" s="34"/>
      <c r="J12" s="34"/>
      <c r="K12" s="80"/>
      <c r="L12" s="20"/>
    </row>
    <row r="13" s="5" customFormat="1" ht="21" customHeight="1" spans="1:12">
      <c r="A13" s="20"/>
      <c r="B13" s="20"/>
      <c r="C13" s="20"/>
      <c r="D13" s="20"/>
      <c r="E13" s="20"/>
      <c r="F13" s="20"/>
      <c r="G13" s="20"/>
      <c r="H13" s="20"/>
      <c r="I13" s="34"/>
      <c r="J13" s="34"/>
      <c r="K13" s="80"/>
      <c r="L13" s="20"/>
    </row>
    <row r="14" s="5" customFormat="1" ht="21" customHeight="1" spans="1:12">
      <c r="A14" s="20"/>
      <c r="B14" s="20"/>
      <c r="C14" s="20"/>
      <c r="D14" s="20"/>
      <c r="E14" s="20"/>
      <c r="F14" s="20"/>
      <c r="G14" s="20"/>
      <c r="H14" s="20"/>
      <c r="I14" s="34"/>
      <c r="J14" s="34"/>
      <c r="K14" s="80"/>
      <c r="L14" s="20"/>
    </row>
    <row r="15" s="5" customFormat="1" ht="21" customHeight="1" spans="1:12">
      <c r="A15" s="20"/>
      <c r="B15" s="20"/>
      <c r="C15" s="20"/>
      <c r="D15" s="20"/>
      <c r="E15" s="20"/>
      <c r="F15" s="20"/>
      <c r="G15" s="20"/>
      <c r="H15" s="20"/>
      <c r="I15" s="34"/>
      <c r="J15" s="34"/>
      <c r="K15" s="80"/>
      <c r="L15" s="20"/>
    </row>
    <row r="16" s="5" customFormat="1" ht="21" customHeight="1" spans="1:12">
      <c r="A16" s="20"/>
      <c r="B16" s="20"/>
      <c r="C16" s="20"/>
      <c r="D16" s="20"/>
      <c r="E16" s="20"/>
      <c r="F16" s="20"/>
      <c r="G16" s="20"/>
      <c r="H16" s="20"/>
      <c r="I16" s="34"/>
      <c r="J16" s="34"/>
      <c r="K16" s="80"/>
      <c r="L16" s="20"/>
    </row>
    <row r="17" s="5" customFormat="1" ht="21" customHeight="1" spans="1:12">
      <c r="A17" s="20"/>
      <c r="B17" s="20"/>
      <c r="C17" s="20"/>
      <c r="D17" s="20"/>
      <c r="E17" s="20"/>
      <c r="F17" s="20"/>
      <c r="G17" s="20"/>
      <c r="H17" s="20"/>
      <c r="I17" s="34"/>
      <c r="J17" s="34"/>
      <c r="K17" s="80"/>
      <c r="L17" s="20"/>
    </row>
    <row r="18" s="5" customFormat="1" ht="21" customHeight="1" spans="1:12">
      <c r="A18" s="20"/>
      <c r="B18" s="20"/>
      <c r="C18" s="20"/>
      <c r="D18" s="20"/>
      <c r="E18" s="20"/>
      <c r="F18" s="20"/>
      <c r="G18" s="20"/>
      <c r="H18" s="20"/>
      <c r="I18" s="34"/>
      <c r="J18" s="34"/>
      <c r="K18" s="80"/>
      <c r="L18" s="20"/>
    </row>
    <row r="19" s="5" customFormat="1" ht="21" customHeight="1" spans="1:12">
      <c r="A19" s="20"/>
      <c r="B19" s="17" t="s">
        <v>1128</v>
      </c>
      <c r="C19" s="20"/>
      <c r="D19" s="20"/>
      <c r="E19" s="20"/>
      <c r="F19" s="20"/>
      <c r="G19" s="20"/>
      <c r="H19" s="20"/>
      <c r="I19" s="298">
        <f>SUM(I5:I18)</f>
        <v>0</v>
      </c>
      <c r="J19" s="298">
        <f>SUM(J5:J18)</f>
        <v>0</v>
      </c>
      <c r="K19" s="80">
        <f>IF(I19=0,0,ROUND((K19-I19)/I19*100,2))</f>
        <v>0</v>
      </c>
      <c r="L19" s="20"/>
    </row>
    <row r="20" s="5" customFormat="1" ht="21" customHeight="1" spans="1:12">
      <c r="A20" s="20"/>
      <c r="B20" s="17" t="s">
        <v>106</v>
      </c>
      <c r="C20" s="20"/>
      <c r="D20" s="20"/>
      <c r="E20" s="20"/>
      <c r="F20" s="20"/>
      <c r="G20" s="20"/>
      <c r="H20" s="20"/>
      <c r="I20" s="34"/>
      <c r="J20" s="34"/>
      <c r="K20" s="80"/>
      <c r="L20" s="20"/>
    </row>
    <row r="21" s="6" customFormat="1" ht="21" customHeight="1" spans="1:12">
      <c r="A21" s="27"/>
      <c r="B21" s="17" t="s">
        <v>1129</v>
      </c>
      <c r="C21" s="17"/>
      <c r="D21" s="17"/>
      <c r="E21" s="17"/>
      <c r="F21" s="17"/>
      <c r="G21" s="17"/>
      <c r="H21" s="27"/>
      <c r="I21" s="268">
        <f>I19-I20</f>
        <v>0</v>
      </c>
      <c r="J21" s="268">
        <f>J19-J20</f>
        <v>0</v>
      </c>
      <c r="K21" s="80">
        <f>IF(I21=0,0,ROUND((K21-I21)/I21*100,2))</f>
        <v>0</v>
      </c>
      <c r="L21" s="27"/>
    </row>
    <row r="22" s="7" customFormat="1" ht="14.25" customHeight="1" spans="1:12">
      <c r="A22" s="29" t="e">
        <f>#REF!&amp;#REF!</f>
        <v>#REF!</v>
      </c>
      <c r="G22" s="29" t="e">
        <f>#REF!&amp;#REF!</f>
        <v>#REF!</v>
      </c>
      <c r="J22" s="30" t="str">
        <f>现金!G21</f>
        <v>北京卓信大华资产评估有限公司</v>
      </c>
      <c r="K22" s="30"/>
      <c r="L22" s="30"/>
    </row>
    <row r="23" s="5" customFormat="1" ht="12.75" spans="1:1">
      <c r="A23" s="29" t="e">
        <f>#REF!&amp;#REF!</f>
        <v>#REF!</v>
      </c>
    </row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31" customFormat="1" ht="12.75"/>
    <row r="48" s="31" customFormat="1" ht="12.75"/>
    <row r="49" s="31" customFormat="1" ht="12.75"/>
    <row r="50" s="31" customFormat="1" ht="12.75"/>
    <row r="51" s="31" customFormat="1" ht="12.75"/>
    <row r="52" s="31" customFormat="1" ht="12.75"/>
    <row r="53" s="31" customFormat="1" ht="12.75"/>
    <row r="54" s="31" customFormat="1" ht="12.75"/>
    <row r="55" s="31" customFormat="1" ht="12.75"/>
    <row r="56" s="31" customFormat="1" ht="12.75"/>
    <row r="57" s="31" customFormat="1" ht="12.75"/>
    <row r="58" s="31" customFormat="1" ht="12.75"/>
    <row r="59" s="31" customFormat="1" ht="12.75"/>
    <row r="60" s="31" customFormat="1" ht="12.75"/>
    <row r="61" s="31" customFormat="1" ht="12.75"/>
    <row r="62" s="31" customFormat="1" ht="12.75"/>
    <row r="63" s="31" customFormat="1" ht="12.75"/>
    <row r="64" s="31" customFormat="1" ht="12.75"/>
    <row r="65" s="31" customFormat="1" ht="12.75"/>
    <row r="66" s="31" customFormat="1" ht="12.75"/>
    <row r="67" s="31" customFormat="1" ht="12.75"/>
    <row r="68" s="31" customFormat="1" ht="12.75"/>
    <row r="69" s="31" customFormat="1" ht="12.75"/>
    <row r="70" s="31" customFormat="1" ht="12.75"/>
    <row r="71" s="31" customFormat="1" ht="12.75"/>
    <row r="72" s="31" customFormat="1" ht="12.75"/>
    <row r="73" s="31" customFormat="1" ht="12.75"/>
    <row r="74" s="31" customFormat="1" ht="12.75"/>
    <row r="75" s="31" customFormat="1" ht="12.75"/>
    <row r="76" s="31" customFormat="1" ht="12.75"/>
    <row r="77" s="31" customFormat="1" ht="12.75"/>
    <row r="78" ht="14.25" spans="1:7">
      <c r="A78" s="31"/>
      <c r="B78" s="31"/>
      <c r="C78" s="31"/>
      <c r="D78" s="31"/>
      <c r="E78" s="31"/>
      <c r="F78" s="31"/>
      <c r="G78" s="31"/>
    </row>
    <row r="79" ht="14.25" spans="1:7">
      <c r="A79" s="31"/>
      <c r="B79" s="31"/>
      <c r="C79" s="31"/>
      <c r="D79" s="31"/>
      <c r="E79" s="31"/>
      <c r="F79" s="31"/>
      <c r="G79" s="31"/>
    </row>
    <row r="80" ht="14.25" spans="1:7">
      <c r="A80" s="31"/>
      <c r="B80" s="31"/>
      <c r="C80" s="31"/>
      <c r="D80" s="31"/>
      <c r="E80" s="31"/>
      <c r="F80" s="31"/>
      <c r="G80" s="31"/>
    </row>
    <row r="81" ht="14.25" spans="1:7">
      <c r="A81" s="31"/>
      <c r="B81" s="31"/>
      <c r="C81" s="31"/>
      <c r="D81" s="31"/>
      <c r="E81" s="31"/>
      <c r="F81" s="31"/>
      <c r="G81" s="31"/>
    </row>
    <row r="82" ht="14.25" spans="1:7">
      <c r="A82" s="31"/>
      <c r="B82" s="31"/>
      <c r="C82" s="31"/>
      <c r="D82" s="31"/>
      <c r="E82" s="31"/>
      <c r="F82" s="31"/>
      <c r="G82" s="31"/>
    </row>
    <row r="83" ht="14.25" spans="1:7">
      <c r="A83" s="31"/>
      <c r="B83" s="31"/>
      <c r="C83" s="31"/>
      <c r="D83" s="31"/>
      <c r="E83" s="31"/>
      <c r="F83" s="31"/>
      <c r="G83" s="31"/>
    </row>
    <row r="84" ht="14.25" spans="1:7">
      <c r="A84" s="31"/>
      <c r="B84" s="31"/>
      <c r="C84" s="31"/>
      <c r="D84" s="31"/>
      <c r="E84" s="31"/>
      <c r="F84" s="31"/>
      <c r="G84" s="31"/>
    </row>
    <row r="85" ht="14.25" spans="1:7">
      <c r="A85" s="31"/>
      <c r="B85" s="31"/>
      <c r="C85" s="31"/>
      <c r="D85" s="31"/>
      <c r="E85" s="31"/>
      <c r="F85" s="31"/>
      <c r="G85" s="31"/>
    </row>
    <row r="86" ht="14.25" spans="1:7">
      <c r="A86" s="31"/>
      <c r="B86" s="31"/>
      <c r="C86" s="31"/>
      <c r="D86" s="31"/>
      <c r="E86" s="31"/>
      <c r="F86" s="31"/>
      <c r="G86" s="31"/>
    </row>
    <row r="87" ht="14.25" spans="1:7">
      <c r="A87" s="31"/>
      <c r="B87" s="31"/>
      <c r="C87" s="31"/>
      <c r="D87" s="31"/>
      <c r="E87" s="31"/>
      <c r="F87" s="31"/>
      <c r="G87" s="31"/>
    </row>
    <row r="88" ht="14.25" spans="1:7">
      <c r="A88" s="31"/>
      <c r="B88" s="31"/>
      <c r="C88" s="31"/>
      <c r="D88" s="31"/>
      <c r="E88" s="31"/>
      <c r="F88" s="31"/>
      <c r="G88" s="31"/>
    </row>
    <row r="89" ht="14.25" spans="1:7">
      <c r="A89" s="31"/>
      <c r="B89" s="31"/>
      <c r="C89" s="31"/>
      <c r="D89" s="31"/>
      <c r="E89" s="31"/>
      <c r="F89" s="31"/>
      <c r="G89" s="31"/>
    </row>
    <row r="90" ht="14.25" spans="1:7">
      <c r="A90" s="31"/>
      <c r="B90" s="31"/>
      <c r="C90" s="31"/>
      <c r="D90" s="31"/>
      <c r="E90" s="31"/>
      <c r="F90" s="31"/>
      <c r="G90" s="31"/>
    </row>
    <row r="91" ht="14.25" spans="1:7">
      <c r="A91" s="31"/>
      <c r="B91" s="31"/>
      <c r="C91" s="31"/>
      <c r="D91" s="31"/>
      <c r="E91" s="31"/>
      <c r="F91" s="31"/>
      <c r="G91" s="31"/>
    </row>
    <row r="92" ht="14.25" spans="1:7">
      <c r="A92" s="31"/>
      <c r="B92" s="31"/>
      <c r="C92" s="31"/>
      <c r="D92" s="31"/>
      <c r="E92" s="31"/>
      <c r="F92" s="31"/>
      <c r="G92" s="31"/>
    </row>
    <row r="93" ht="14.25" spans="1:7">
      <c r="A93" s="31"/>
      <c r="B93" s="31"/>
      <c r="C93" s="31"/>
      <c r="D93" s="31"/>
      <c r="E93" s="31"/>
      <c r="F93" s="31"/>
      <c r="G93" s="31"/>
    </row>
    <row r="94" ht="14.25" spans="1:7">
      <c r="A94" s="31"/>
      <c r="B94" s="31"/>
      <c r="C94" s="31"/>
      <c r="D94" s="31"/>
      <c r="E94" s="31"/>
      <c r="F94" s="31"/>
      <c r="G94" s="31"/>
    </row>
    <row r="95" ht="14.25" spans="1:7">
      <c r="A95" s="31"/>
      <c r="B95" s="31"/>
      <c r="C95" s="31"/>
      <c r="D95" s="31"/>
      <c r="E95" s="31"/>
      <c r="F95" s="31"/>
      <c r="G95" s="31"/>
    </row>
    <row r="96" ht="14.25" spans="1:7">
      <c r="A96" s="31"/>
      <c r="B96" s="31"/>
      <c r="C96" s="31"/>
      <c r="D96" s="31"/>
      <c r="E96" s="31"/>
      <c r="F96" s="31"/>
      <c r="G96" s="31"/>
    </row>
    <row r="97" ht="14.25" spans="1:7">
      <c r="A97" s="31"/>
      <c r="B97" s="31"/>
      <c r="C97" s="31"/>
      <c r="D97" s="31"/>
      <c r="E97" s="31"/>
      <c r="F97" s="31"/>
      <c r="G97" s="31"/>
    </row>
    <row r="98" ht="14.25" spans="1:7">
      <c r="A98" s="31"/>
      <c r="B98" s="31"/>
      <c r="C98" s="31"/>
      <c r="D98" s="31"/>
      <c r="E98" s="31"/>
      <c r="F98" s="31"/>
      <c r="G98" s="31"/>
    </row>
    <row r="99" ht="14.25" spans="1:7">
      <c r="A99" s="31"/>
      <c r="B99" s="31"/>
      <c r="C99" s="31"/>
      <c r="D99" s="31"/>
      <c r="E99" s="31"/>
      <c r="F99" s="31"/>
      <c r="G99" s="31"/>
    </row>
    <row r="100" ht="14.25" spans="1:7">
      <c r="A100" s="31"/>
      <c r="B100" s="31"/>
      <c r="C100" s="31"/>
      <c r="D100" s="31"/>
      <c r="E100" s="31"/>
      <c r="F100" s="31"/>
      <c r="G100" s="31"/>
    </row>
    <row r="101" ht="14.25" spans="1:7">
      <c r="A101" s="31"/>
      <c r="B101" s="31"/>
      <c r="C101" s="31"/>
      <c r="D101" s="31"/>
      <c r="E101" s="31"/>
      <c r="F101" s="31"/>
      <c r="G101" s="31"/>
    </row>
    <row r="102" ht="14.25" spans="1:7">
      <c r="A102" s="31"/>
      <c r="B102" s="31"/>
      <c r="C102" s="31"/>
      <c r="D102" s="31"/>
      <c r="E102" s="31"/>
      <c r="F102" s="31"/>
      <c r="G102" s="31"/>
    </row>
    <row r="103" ht="14.25" spans="1:7">
      <c r="A103" s="31"/>
      <c r="B103" s="31"/>
      <c r="C103" s="31"/>
      <c r="D103" s="31"/>
      <c r="E103" s="31"/>
      <c r="F103" s="31"/>
      <c r="G103" s="31"/>
    </row>
    <row r="104" ht="14.25" spans="1:7">
      <c r="A104" s="31"/>
      <c r="B104" s="31"/>
      <c r="C104" s="31"/>
      <c r="D104" s="31"/>
      <c r="E104" s="31"/>
      <c r="F104" s="31"/>
      <c r="G104" s="31"/>
    </row>
    <row r="105" ht="14.25" spans="1:7">
      <c r="A105" s="31"/>
      <c r="B105" s="31"/>
      <c r="C105" s="31"/>
      <c r="D105" s="31"/>
      <c r="E105" s="31"/>
      <c r="F105" s="31"/>
      <c r="G105" s="31"/>
    </row>
    <row r="106" ht="14.25" spans="1:7">
      <c r="A106" s="31"/>
      <c r="B106" s="31"/>
      <c r="C106" s="31"/>
      <c r="D106" s="31"/>
      <c r="E106" s="31"/>
      <c r="F106" s="31"/>
      <c r="G106" s="31"/>
    </row>
    <row r="107" ht="14.25" spans="1:7">
      <c r="A107" s="31"/>
      <c r="B107" s="31"/>
      <c r="C107" s="31"/>
      <c r="D107" s="31"/>
      <c r="E107" s="31"/>
      <c r="F107" s="31"/>
      <c r="G107" s="31"/>
    </row>
    <row r="108" ht="14.25" spans="1:7">
      <c r="A108" s="31"/>
      <c r="B108" s="31"/>
      <c r="C108" s="31"/>
      <c r="D108" s="31"/>
      <c r="E108" s="31"/>
      <c r="F108" s="31"/>
      <c r="G108" s="31"/>
    </row>
    <row r="109" ht="14.25" spans="1:7">
      <c r="A109" s="31"/>
      <c r="B109" s="31"/>
      <c r="C109" s="31"/>
      <c r="D109" s="31"/>
      <c r="E109" s="31"/>
      <c r="F109" s="31"/>
      <c r="G109" s="31"/>
    </row>
    <row r="110" ht="14.25" spans="1:7">
      <c r="A110" s="31"/>
      <c r="B110" s="31"/>
      <c r="C110" s="31"/>
      <c r="D110" s="31"/>
      <c r="E110" s="31"/>
      <c r="F110" s="31"/>
      <c r="G110" s="31"/>
    </row>
    <row r="111" ht="14.25" spans="1:7">
      <c r="A111" s="31"/>
      <c r="B111" s="31"/>
      <c r="C111" s="31"/>
      <c r="D111" s="31"/>
      <c r="E111" s="31"/>
      <c r="F111" s="31"/>
      <c r="G111" s="31"/>
    </row>
    <row r="112" ht="14.25" spans="1:7">
      <c r="A112" s="31"/>
      <c r="B112" s="31"/>
      <c r="C112" s="31"/>
      <c r="D112" s="31"/>
      <c r="E112" s="31"/>
      <c r="F112" s="31"/>
      <c r="G112" s="31"/>
    </row>
    <row r="113" ht="14.25" spans="1:7">
      <c r="A113" s="31"/>
      <c r="B113" s="31"/>
      <c r="C113" s="31"/>
      <c r="D113" s="31"/>
      <c r="E113" s="31"/>
      <c r="F113" s="31"/>
      <c r="G113" s="31"/>
    </row>
    <row r="114" ht="14.25" spans="1:7">
      <c r="A114" s="31"/>
      <c r="B114" s="31"/>
      <c r="C114" s="31"/>
      <c r="D114" s="31"/>
      <c r="E114" s="31"/>
      <c r="F114" s="31"/>
      <c r="G114" s="31"/>
    </row>
    <row r="115" ht="14.25" spans="1:7">
      <c r="A115" s="31"/>
      <c r="B115" s="31"/>
      <c r="C115" s="31"/>
      <c r="D115" s="31"/>
      <c r="E115" s="31"/>
      <c r="F115" s="31"/>
      <c r="G115" s="31"/>
    </row>
    <row r="116" ht="14.25" spans="1:7">
      <c r="A116" s="31"/>
      <c r="B116" s="31"/>
      <c r="C116" s="31"/>
      <c r="D116" s="31"/>
      <c r="E116" s="31"/>
      <c r="F116" s="31"/>
      <c r="G116" s="31"/>
    </row>
    <row r="117" ht="14.25" spans="1:7">
      <c r="A117" s="31"/>
      <c r="B117" s="31"/>
      <c r="C117" s="31"/>
      <c r="D117" s="31"/>
      <c r="E117" s="31"/>
      <c r="F117" s="31"/>
      <c r="G117" s="31"/>
    </row>
    <row r="118" ht="14.25" spans="1:7">
      <c r="A118" s="31"/>
      <c r="B118" s="31"/>
      <c r="C118" s="31"/>
      <c r="D118" s="31"/>
      <c r="E118" s="31"/>
      <c r="F118" s="31"/>
      <c r="G118" s="31"/>
    </row>
    <row r="119" ht="14.25" spans="1:7">
      <c r="A119" s="31"/>
      <c r="B119" s="31"/>
      <c r="C119" s="31"/>
      <c r="D119" s="31"/>
      <c r="E119" s="31"/>
      <c r="F119" s="31"/>
      <c r="G119" s="31"/>
    </row>
    <row r="120" ht="14.25" spans="1:7">
      <c r="A120" s="31"/>
      <c r="B120" s="31"/>
      <c r="C120" s="31"/>
      <c r="D120" s="31"/>
      <c r="E120" s="31"/>
      <c r="F120" s="31"/>
      <c r="G120" s="31"/>
    </row>
    <row r="121" ht="14.25" spans="1:7">
      <c r="A121" s="31"/>
      <c r="B121" s="31"/>
      <c r="C121" s="31"/>
      <c r="D121" s="31"/>
      <c r="E121" s="31"/>
      <c r="F121" s="31"/>
      <c r="G121" s="31"/>
    </row>
    <row r="122" ht="14.25" spans="1:7">
      <c r="A122" s="31"/>
      <c r="B122" s="31"/>
      <c r="C122" s="31"/>
      <c r="D122" s="31"/>
      <c r="E122" s="31"/>
      <c r="F122" s="31"/>
      <c r="G122" s="31"/>
    </row>
    <row r="123" ht="14.25" spans="1:7">
      <c r="A123" s="31"/>
      <c r="B123" s="31"/>
      <c r="C123" s="31"/>
      <c r="D123" s="31"/>
      <c r="E123" s="31"/>
      <c r="F123" s="31"/>
      <c r="G123" s="31"/>
    </row>
    <row r="124" ht="14.25" spans="1:7">
      <c r="A124" s="31"/>
      <c r="B124" s="31"/>
      <c r="C124" s="31"/>
      <c r="D124" s="31"/>
      <c r="E124" s="31"/>
      <c r="F124" s="31"/>
      <c r="G124" s="31"/>
    </row>
    <row r="125" ht="14.25" spans="1:7">
      <c r="A125" s="31"/>
      <c r="B125" s="31"/>
      <c r="C125" s="31"/>
      <c r="D125" s="31"/>
      <c r="E125" s="31"/>
      <c r="F125" s="31"/>
      <c r="G125" s="31"/>
    </row>
    <row r="126" ht="14.25" spans="1:7">
      <c r="A126" s="31"/>
      <c r="B126" s="31"/>
      <c r="C126" s="31"/>
      <c r="D126" s="31"/>
      <c r="E126" s="31"/>
      <c r="F126" s="31"/>
      <c r="G126" s="31"/>
    </row>
    <row r="127" ht="14.25" spans="1:7">
      <c r="A127" s="31"/>
      <c r="B127" s="31"/>
      <c r="C127" s="31"/>
      <c r="D127" s="31"/>
      <c r="E127" s="31"/>
      <c r="F127" s="31"/>
      <c r="G127" s="31"/>
    </row>
    <row r="128" ht="14.25" spans="1:7">
      <c r="A128" s="31"/>
      <c r="B128" s="31"/>
      <c r="C128" s="31"/>
      <c r="D128" s="31"/>
      <c r="E128" s="31"/>
      <c r="F128" s="31"/>
      <c r="G128" s="31"/>
    </row>
    <row r="129" ht="14.25" spans="1:7">
      <c r="A129" s="31"/>
      <c r="B129" s="31"/>
      <c r="C129" s="31"/>
      <c r="D129" s="31"/>
      <c r="E129" s="31"/>
      <c r="F129" s="31"/>
      <c r="G129" s="31"/>
    </row>
    <row r="130" ht="14.25" spans="1:7">
      <c r="A130" s="31"/>
      <c r="B130" s="31"/>
      <c r="C130" s="31"/>
      <c r="D130" s="31"/>
      <c r="E130" s="31"/>
      <c r="F130" s="31"/>
      <c r="G130" s="31"/>
    </row>
    <row r="131" ht="14.25" spans="1:7">
      <c r="A131" s="31"/>
      <c r="B131" s="31"/>
      <c r="C131" s="31"/>
      <c r="D131" s="31"/>
      <c r="E131" s="31"/>
      <c r="F131" s="31"/>
      <c r="G131" s="31"/>
    </row>
    <row r="132" ht="14.25" spans="1:7">
      <c r="A132" s="31"/>
      <c r="B132" s="31"/>
      <c r="C132" s="31"/>
      <c r="D132" s="31"/>
      <c r="E132" s="31"/>
      <c r="F132" s="31"/>
      <c r="G132" s="31"/>
    </row>
    <row r="133" ht="14.25" spans="1:7">
      <c r="A133" s="31"/>
      <c r="B133" s="31"/>
      <c r="C133" s="31"/>
      <c r="D133" s="31"/>
      <c r="E133" s="31"/>
      <c r="F133" s="31"/>
      <c r="G133" s="31"/>
    </row>
    <row r="134" ht="14.25" spans="1:7">
      <c r="A134" s="31"/>
      <c r="B134" s="31"/>
      <c r="C134" s="31"/>
      <c r="D134" s="31"/>
      <c r="E134" s="31"/>
      <c r="F134" s="31"/>
      <c r="G134" s="31"/>
    </row>
    <row r="135" ht="14.25" spans="1:7">
      <c r="A135" s="31"/>
      <c r="B135" s="31"/>
      <c r="C135" s="31"/>
      <c r="D135" s="31"/>
      <c r="E135" s="31"/>
      <c r="F135" s="31"/>
      <c r="G135" s="31"/>
    </row>
    <row r="136" ht="14.25" spans="1:7">
      <c r="A136" s="31"/>
      <c r="B136" s="31"/>
      <c r="C136" s="31"/>
      <c r="D136" s="31"/>
      <c r="E136" s="31"/>
      <c r="F136" s="31"/>
      <c r="G136" s="31"/>
    </row>
    <row r="137" ht="14.25" spans="1:7">
      <c r="A137" s="31"/>
      <c r="B137" s="31"/>
      <c r="C137" s="31"/>
      <c r="D137" s="31"/>
      <c r="E137" s="31"/>
      <c r="F137" s="31"/>
      <c r="G137" s="31"/>
    </row>
    <row r="138" ht="14.25" spans="1:7">
      <c r="A138" s="31"/>
      <c r="B138" s="31"/>
      <c r="C138" s="31"/>
      <c r="D138" s="31"/>
      <c r="E138" s="31"/>
      <c r="F138" s="31"/>
      <c r="G138" s="31"/>
    </row>
    <row r="139" ht="14.25" spans="1:7">
      <c r="A139" s="31"/>
      <c r="B139" s="31"/>
      <c r="C139" s="31"/>
      <c r="D139" s="31"/>
      <c r="E139" s="31"/>
      <c r="F139" s="31"/>
      <c r="G139" s="31"/>
    </row>
    <row r="140" ht="14.25" spans="1:7">
      <c r="A140" s="31"/>
      <c r="B140" s="31"/>
      <c r="C140" s="31"/>
      <c r="D140" s="31"/>
      <c r="E140" s="31"/>
      <c r="F140" s="31"/>
      <c r="G140" s="31"/>
    </row>
    <row r="141" ht="14.25" spans="1:7">
      <c r="A141" s="31"/>
      <c r="B141" s="31"/>
      <c r="C141" s="31"/>
      <c r="D141" s="31"/>
      <c r="E141" s="31"/>
      <c r="F141" s="31"/>
      <c r="G141" s="31"/>
    </row>
    <row r="142" ht="14.25" spans="1:7">
      <c r="A142" s="31"/>
      <c r="B142" s="31"/>
      <c r="C142" s="31"/>
      <c r="D142" s="31"/>
      <c r="E142" s="31"/>
      <c r="F142" s="31"/>
      <c r="G142" s="31"/>
    </row>
    <row r="143" ht="14.25" spans="1:7">
      <c r="A143" s="31"/>
      <c r="B143" s="31"/>
      <c r="C143" s="31"/>
      <c r="D143" s="31"/>
      <c r="E143" s="31"/>
      <c r="F143" s="31"/>
      <c r="G143" s="31"/>
    </row>
    <row r="144" ht="14.25" spans="1:7">
      <c r="A144" s="31"/>
      <c r="B144" s="31"/>
      <c r="C144" s="31"/>
      <c r="D144" s="31"/>
      <c r="E144" s="31"/>
      <c r="F144" s="31"/>
      <c r="G144" s="31"/>
    </row>
    <row r="145" ht="14.25" spans="1:7">
      <c r="A145" s="31"/>
      <c r="B145" s="31"/>
      <c r="C145" s="31"/>
      <c r="D145" s="31"/>
      <c r="E145" s="31"/>
      <c r="F145" s="31"/>
      <c r="G145" s="31"/>
    </row>
    <row r="146" ht="14.25" spans="1:7">
      <c r="A146" s="31"/>
      <c r="B146" s="31"/>
      <c r="C146" s="31"/>
      <c r="D146" s="31"/>
      <c r="E146" s="31"/>
      <c r="F146" s="31"/>
      <c r="G146" s="31"/>
    </row>
  </sheetData>
  <mergeCells count="2">
    <mergeCell ref="M3:O3"/>
    <mergeCell ref="J22:L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6"/>
  <sheetViews>
    <sheetView workbookViewId="0">
      <selection activeCell="D6" sqref="D6"/>
    </sheetView>
  </sheetViews>
  <sheetFormatPr defaultColWidth="8.625" defaultRowHeight="21" customHeight="1"/>
  <cols>
    <col min="1" max="1" width="6.625" style="2" customWidth="1"/>
    <col min="2" max="2" width="18.125" style="2" customWidth="1"/>
    <col min="3" max="4" width="7.625" style="2" customWidth="1"/>
    <col min="5" max="5" width="9.875" style="2" customWidth="1"/>
    <col min="6" max="7" width="19.5" style="2" customWidth="1"/>
    <col min="8" max="8" width="14.625" style="2" customWidth="1"/>
    <col min="9" max="9" width="17.5" style="2" customWidth="1"/>
    <col min="10" max="10" width="8.875" style="2" customWidth="1"/>
    <col min="11" max="11" width="10.5" style="2" customWidth="1"/>
    <col min="12" max="16384" width="8.625" style="2"/>
  </cols>
  <sheetData>
    <row r="1" customHeight="1" spans="1:15">
      <c r="A1" s="324"/>
      <c r="B1" s="324"/>
      <c r="C1" s="324"/>
      <c r="D1" s="347" t="s">
        <v>1141</v>
      </c>
      <c r="G1" s="324"/>
      <c r="H1" s="324"/>
      <c r="I1" s="79" t="s">
        <v>1142</v>
      </c>
      <c r="L1" s="31"/>
      <c r="M1" s="31"/>
      <c r="N1" s="31"/>
      <c r="O1" s="31"/>
    </row>
    <row r="2" customHeight="1" spans="9:15">
      <c r="I2" s="13"/>
      <c r="L2" s="31"/>
      <c r="M2" s="31"/>
      <c r="N2" s="31"/>
      <c r="O2" s="31"/>
    </row>
    <row r="3" s="3" customFormat="1" customHeight="1" spans="1:12">
      <c r="A3" s="3" t="e">
        <f>#REF!</f>
        <v>#REF!</v>
      </c>
      <c r="F3" s="14" t="e">
        <f>#REF!</f>
        <v>#REF!</v>
      </c>
      <c r="G3" s="326"/>
      <c r="H3" s="326"/>
      <c r="I3" s="15" t="s">
        <v>2</v>
      </c>
      <c r="J3" s="336" t="s">
        <v>115</v>
      </c>
      <c r="K3" s="74"/>
      <c r="L3" s="337"/>
    </row>
    <row r="4" s="4" customFormat="1" customHeight="1" spans="1:12">
      <c r="A4" s="17" t="s">
        <v>3</v>
      </c>
      <c r="B4" s="17" t="s">
        <v>1143</v>
      </c>
      <c r="C4" s="17" t="s">
        <v>249</v>
      </c>
      <c r="D4" s="17" t="s">
        <v>1067</v>
      </c>
      <c r="E4" s="17" t="s">
        <v>439</v>
      </c>
      <c r="F4" s="18" t="s">
        <v>8</v>
      </c>
      <c r="G4" s="17" t="s">
        <v>9</v>
      </c>
      <c r="H4" s="17" t="s">
        <v>10</v>
      </c>
      <c r="I4" s="17" t="s">
        <v>19</v>
      </c>
      <c r="J4" s="17" t="s">
        <v>124</v>
      </c>
      <c r="K4" s="17" t="s">
        <v>125</v>
      </c>
      <c r="L4" s="17" t="s">
        <v>126</v>
      </c>
    </row>
    <row r="5" s="5" customFormat="1" customHeight="1" spans="1:9">
      <c r="A5" s="19">
        <f>ROW()-4</f>
        <v>1</v>
      </c>
      <c r="B5" s="20"/>
      <c r="C5" s="20"/>
      <c r="D5" s="20"/>
      <c r="E5" s="20"/>
      <c r="F5" s="34"/>
      <c r="G5" s="34"/>
      <c r="H5" s="97">
        <f>IF(F5=0,0,ROUND((H5-F5)/F5*100,2))</f>
        <v>0</v>
      </c>
      <c r="I5" s="20"/>
    </row>
    <row r="6" s="5" customFormat="1" customHeight="1" spans="1:9">
      <c r="A6" s="20"/>
      <c r="B6" s="20"/>
      <c r="C6" s="20"/>
      <c r="D6" s="20"/>
      <c r="E6" s="20"/>
      <c r="F6" s="34"/>
      <c r="G6" s="34"/>
      <c r="H6" s="80"/>
      <c r="I6" s="20"/>
    </row>
    <row r="7" s="5" customFormat="1" customHeight="1" spans="1:9">
      <c r="A7" s="20"/>
      <c r="B7" s="20"/>
      <c r="C7" s="20"/>
      <c r="D7" s="20"/>
      <c r="E7" s="20"/>
      <c r="F7" s="34"/>
      <c r="G7" s="34"/>
      <c r="H7" s="80"/>
      <c r="I7" s="20"/>
    </row>
    <row r="8" s="5" customFormat="1" customHeight="1" spans="1:9">
      <c r="A8" s="20"/>
      <c r="B8" s="20"/>
      <c r="C8" s="20"/>
      <c r="D8" s="20"/>
      <c r="E8" s="20"/>
      <c r="F8" s="34"/>
      <c r="G8" s="34"/>
      <c r="H8" s="80"/>
      <c r="I8" s="20"/>
    </row>
    <row r="9" s="5" customFormat="1" customHeight="1" spans="1:9">
      <c r="A9" s="20"/>
      <c r="B9" s="20"/>
      <c r="C9" s="20"/>
      <c r="D9" s="20"/>
      <c r="E9" s="20"/>
      <c r="F9" s="34"/>
      <c r="G9" s="34"/>
      <c r="H9" s="80"/>
      <c r="I9" s="20"/>
    </row>
    <row r="10" s="5" customFormat="1" customHeight="1" spans="1:9">
      <c r="A10" s="20"/>
      <c r="B10" s="20"/>
      <c r="C10" s="20"/>
      <c r="D10" s="20"/>
      <c r="E10" s="20"/>
      <c r="F10" s="34"/>
      <c r="G10" s="34"/>
      <c r="H10" s="80"/>
      <c r="I10" s="20"/>
    </row>
    <row r="11" s="5" customFormat="1" customHeight="1" spans="1:9">
      <c r="A11" s="20"/>
      <c r="B11" s="20"/>
      <c r="C11" s="20"/>
      <c r="D11" s="20"/>
      <c r="E11" s="20"/>
      <c r="F11" s="34"/>
      <c r="G11" s="34"/>
      <c r="H11" s="80"/>
      <c r="I11" s="20"/>
    </row>
    <row r="12" s="5" customFormat="1" customHeight="1" spans="1:9">
      <c r="A12" s="20"/>
      <c r="B12" s="20"/>
      <c r="C12" s="20"/>
      <c r="D12" s="20"/>
      <c r="E12" s="20"/>
      <c r="F12" s="34"/>
      <c r="G12" s="34"/>
      <c r="H12" s="80"/>
      <c r="I12" s="20"/>
    </row>
    <row r="13" s="5" customFormat="1" customHeight="1" spans="1:9">
      <c r="A13" s="20"/>
      <c r="B13" s="20"/>
      <c r="C13" s="20"/>
      <c r="D13" s="20"/>
      <c r="E13" s="20"/>
      <c r="F13" s="34"/>
      <c r="G13" s="34"/>
      <c r="H13" s="80"/>
      <c r="I13" s="20"/>
    </row>
    <row r="14" s="5" customFormat="1" customHeight="1" spans="1:9">
      <c r="A14" s="20"/>
      <c r="B14" s="20"/>
      <c r="C14" s="20"/>
      <c r="D14" s="20"/>
      <c r="E14" s="20"/>
      <c r="F14" s="34"/>
      <c r="G14" s="34"/>
      <c r="H14" s="80"/>
      <c r="I14" s="20"/>
    </row>
    <row r="15" s="5" customFormat="1" customHeight="1" spans="1:9">
      <c r="A15" s="20"/>
      <c r="B15" s="20"/>
      <c r="C15" s="20"/>
      <c r="D15" s="20"/>
      <c r="E15" s="20"/>
      <c r="F15" s="34"/>
      <c r="G15" s="34"/>
      <c r="H15" s="80"/>
      <c r="I15" s="20"/>
    </row>
    <row r="16" s="5" customFormat="1" customHeight="1" spans="1:9">
      <c r="A16" s="20"/>
      <c r="B16" s="20"/>
      <c r="C16" s="20"/>
      <c r="D16" s="20"/>
      <c r="E16" s="20"/>
      <c r="F16" s="34"/>
      <c r="G16" s="34"/>
      <c r="H16" s="80"/>
      <c r="I16" s="20"/>
    </row>
    <row r="17" s="5" customFormat="1" customHeight="1" spans="1:9">
      <c r="A17" s="20"/>
      <c r="B17" s="20"/>
      <c r="C17" s="20"/>
      <c r="D17" s="20"/>
      <c r="E17" s="20"/>
      <c r="F17" s="34"/>
      <c r="G17" s="34"/>
      <c r="H17" s="80"/>
      <c r="I17" s="20"/>
    </row>
    <row r="18" s="5" customFormat="1" customHeight="1" spans="1:9">
      <c r="A18" s="20"/>
      <c r="B18" s="20"/>
      <c r="C18" s="20"/>
      <c r="D18" s="20"/>
      <c r="E18" s="20"/>
      <c r="F18" s="34"/>
      <c r="G18" s="34"/>
      <c r="H18" s="80"/>
      <c r="I18" s="20"/>
    </row>
    <row r="19" s="5" customFormat="1" customHeight="1" spans="1:9">
      <c r="A19" s="20"/>
      <c r="B19" s="17" t="s">
        <v>1128</v>
      </c>
      <c r="C19" s="20"/>
      <c r="D19" s="20"/>
      <c r="E19" s="20"/>
      <c r="F19" s="298">
        <f>SUM(F5:F18)</f>
        <v>0</v>
      </c>
      <c r="G19" s="298">
        <f>SUM(G5:G18)</f>
        <v>0</v>
      </c>
      <c r="H19" s="80">
        <f>IF(F19=0,0,ROUND((H19-F19)/F19*100,2))</f>
        <v>0</v>
      </c>
      <c r="I19" s="20"/>
    </row>
    <row r="20" s="5" customFormat="1" customHeight="1" spans="1:9">
      <c r="A20" s="20"/>
      <c r="B20" s="17" t="s">
        <v>106</v>
      </c>
      <c r="C20" s="20"/>
      <c r="D20" s="20"/>
      <c r="E20" s="20"/>
      <c r="F20" s="34"/>
      <c r="G20" s="34"/>
      <c r="H20" s="80"/>
      <c r="I20" s="20"/>
    </row>
    <row r="21" s="6" customFormat="1" customHeight="1" spans="1:9">
      <c r="A21" s="27"/>
      <c r="B21" s="17" t="s">
        <v>1129</v>
      </c>
      <c r="C21" s="17"/>
      <c r="D21" s="17"/>
      <c r="E21" s="27"/>
      <c r="F21" s="268">
        <f>F19-F20</f>
        <v>0</v>
      </c>
      <c r="G21" s="268">
        <f>G19-G20</f>
        <v>0</v>
      </c>
      <c r="H21" s="80">
        <f>IF(F21=0,0,ROUND((H21-F21)/F21*100,2))</f>
        <v>0</v>
      </c>
      <c r="I21" s="27"/>
    </row>
    <row r="22" s="7" customFormat="1" customHeight="1" spans="1:9">
      <c r="A22" s="29" t="e">
        <f>#REF!&amp;#REF!</f>
        <v>#REF!</v>
      </c>
      <c r="F22" s="29" t="e">
        <f>#REF!&amp;#REF!</f>
        <v>#REF!</v>
      </c>
      <c r="H22" s="30" t="str">
        <f>现金!G21</f>
        <v>北京卓信大华资产评估有限公司</v>
      </c>
      <c r="I22" s="30"/>
    </row>
    <row r="23" s="5" customFormat="1" customHeight="1" spans="1:1">
      <c r="A23" s="29" t="e">
        <f>#REF!&amp;#REF!</f>
        <v>#REF!</v>
      </c>
    </row>
    <row r="24" s="5" customFormat="1" customHeight="1"/>
    <row r="25" s="5" customFormat="1" customHeight="1"/>
    <row r="26" s="5" customFormat="1" customHeight="1"/>
    <row r="27" s="5" customFormat="1" customHeight="1"/>
    <row r="28" s="5" customFormat="1" customHeight="1"/>
    <row r="29" s="5" customFormat="1" customHeight="1"/>
    <row r="30" s="5" customFormat="1" customHeight="1"/>
    <row r="31" s="5" customFormat="1" customHeight="1"/>
    <row r="32" s="5" customFormat="1" customHeight="1"/>
    <row r="33" s="5" customFormat="1" customHeight="1"/>
    <row r="34" s="5" customFormat="1" customHeight="1"/>
    <row r="35" s="5" customFormat="1" customHeight="1"/>
    <row r="36" s="5" customFormat="1" customHeight="1"/>
    <row r="37" s="5" customFormat="1" customHeight="1"/>
    <row r="38" s="5" customFormat="1" customHeight="1"/>
    <row r="39" s="5" customFormat="1" customHeight="1"/>
    <row r="40" s="5" customFormat="1" customHeight="1"/>
    <row r="41" s="5" customFormat="1" customHeight="1"/>
    <row r="42" s="5" customFormat="1" customHeight="1"/>
    <row r="43" s="5" customFormat="1" customHeight="1"/>
    <row r="44" s="5" customFormat="1" customHeight="1"/>
    <row r="45" s="5" customFormat="1" customHeight="1"/>
    <row r="46" s="5" customFormat="1" customHeight="1"/>
    <row r="47" s="31" customFormat="1" customHeight="1"/>
    <row r="48" s="31" customFormat="1" customHeight="1"/>
    <row r="49" s="31" customFormat="1" customHeight="1"/>
    <row r="50" s="31" customFormat="1" customHeight="1"/>
    <row r="51" s="31" customFormat="1" customHeight="1"/>
    <row r="52" s="31" customFormat="1" customHeight="1"/>
    <row r="53" s="31" customFormat="1" customHeight="1"/>
    <row r="54" s="31" customFormat="1" customHeight="1"/>
    <row r="55" s="31" customFormat="1" customHeight="1"/>
    <row r="56" s="31" customFormat="1" customHeight="1"/>
    <row r="57" s="31" customFormat="1" customHeight="1"/>
    <row r="58" s="31" customFormat="1" customHeight="1"/>
    <row r="59" s="31" customFormat="1" customHeight="1"/>
    <row r="60" s="31" customFormat="1" customHeight="1"/>
    <row r="61" s="31" customFormat="1" customHeight="1"/>
    <row r="62" s="31" customFormat="1" customHeight="1"/>
    <row r="63" s="31" customFormat="1" customHeight="1"/>
    <row r="64" s="31" customFormat="1" customHeight="1"/>
    <row r="65" s="31" customFormat="1" customHeight="1"/>
    <row r="66" s="31" customFormat="1" customHeight="1"/>
    <row r="67" s="31" customFormat="1" customHeight="1"/>
    <row r="68" s="31" customFormat="1" customHeight="1"/>
    <row r="69" s="31" customFormat="1" customHeight="1"/>
    <row r="70" s="31" customFormat="1" customHeight="1"/>
    <row r="71" s="31" customFormat="1" customHeight="1"/>
    <row r="72" s="31" customFormat="1" customHeight="1"/>
    <row r="73" s="31" customFormat="1" customHeight="1"/>
    <row r="74" s="31" customFormat="1" customHeight="1"/>
    <row r="75" s="31" customFormat="1" customHeight="1"/>
    <row r="76" s="31" customFormat="1" customHeight="1"/>
    <row r="77" s="31" customFormat="1" customHeight="1"/>
    <row r="78" customHeight="1" spans="1:4">
      <c r="A78" s="31"/>
      <c r="B78" s="31"/>
      <c r="C78" s="31"/>
      <c r="D78" s="31"/>
    </row>
    <row r="79" customHeight="1" spans="1:4">
      <c r="A79" s="31"/>
      <c r="B79" s="31"/>
      <c r="C79" s="31"/>
      <c r="D79" s="31"/>
    </row>
    <row r="80" customHeight="1" spans="1:4">
      <c r="A80" s="31"/>
      <c r="B80" s="31"/>
      <c r="C80" s="31"/>
      <c r="D80" s="31"/>
    </row>
    <row r="81" customHeight="1" spans="1:4">
      <c r="A81" s="31"/>
      <c r="B81" s="31"/>
      <c r="C81" s="31"/>
      <c r="D81" s="31"/>
    </row>
    <row r="82" customHeight="1" spans="1:4">
      <c r="A82" s="31"/>
      <c r="B82" s="31"/>
      <c r="C82" s="31"/>
      <c r="D82" s="31"/>
    </row>
    <row r="83" customHeight="1" spans="1:4">
      <c r="A83" s="31"/>
      <c r="B83" s="31"/>
      <c r="C83" s="31"/>
      <c r="D83" s="31"/>
    </row>
    <row r="84" customHeight="1" spans="1:4">
      <c r="A84" s="31"/>
      <c r="B84" s="31"/>
      <c r="C84" s="31"/>
      <c r="D84" s="31"/>
    </row>
    <row r="85" customHeight="1" spans="1:4">
      <c r="A85" s="31"/>
      <c r="B85" s="31"/>
      <c r="C85" s="31"/>
      <c r="D85" s="31"/>
    </row>
    <row r="86" customHeight="1" spans="1:4">
      <c r="A86" s="31"/>
      <c r="B86" s="31"/>
      <c r="C86" s="31"/>
      <c r="D86" s="31"/>
    </row>
    <row r="87" customHeight="1" spans="1:4">
      <c r="A87" s="31"/>
      <c r="B87" s="31"/>
      <c r="C87" s="31"/>
      <c r="D87" s="31"/>
    </row>
    <row r="88" customHeight="1" spans="1:4">
      <c r="A88" s="31"/>
      <c r="B88" s="31"/>
      <c r="C88" s="31"/>
      <c r="D88" s="31"/>
    </row>
    <row r="89" customHeight="1" spans="1:4">
      <c r="A89" s="31"/>
      <c r="B89" s="31"/>
      <c r="C89" s="31"/>
      <c r="D89" s="31"/>
    </row>
    <row r="90" customHeight="1" spans="1:4">
      <c r="A90" s="31"/>
      <c r="B90" s="31"/>
      <c r="C90" s="31"/>
      <c r="D90" s="31"/>
    </row>
    <row r="91" customHeight="1" spans="1:4">
      <c r="A91" s="31"/>
      <c r="B91" s="31"/>
      <c r="C91" s="31"/>
      <c r="D91" s="31"/>
    </row>
    <row r="92" customHeight="1" spans="1:4">
      <c r="A92" s="31"/>
      <c r="B92" s="31"/>
      <c r="C92" s="31"/>
      <c r="D92" s="31"/>
    </row>
    <row r="93" customHeight="1" spans="1:4">
      <c r="A93" s="31"/>
      <c r="B93" s="31"/>
      <c r="C93" s="31"/>
      <c r="D93" s="31"/>
    </row>
    <row r="94" customHeight="1" spans="1:4">
      <c r="A94" s="31"/>
      <c r="B94" s="31"/>
      <c r="C94" s="31"/>
      <c r="D94" s="31"/>
    </row>
    <row r="95" customHeight="1" spans="1:4">
      <c r="A95" s="31"/>
      <c r="B95" s="31"/>
      <c r="C95" s="31"/>
      <c r="D95" s="31"/>
    </row>
    <row r="96" customHeight="1" spans="1:4">
      <c r="A96" s="31"/>
      <c r="B96" s="31"/>
      <c r="C96" s="31"/>
      <c r="D96" s="31"/>
    </row>
    <row r="97" customHeight="1" spans="1:4">
      <c r="A97" s="31"/>
      <c r="B97" s="31"/>
      <c r="C97" s="31"/>
      <c r="D97" s="31"/>
    </row>
    <row r="98" customHeight="1" spans="1:4">
      <c r="A98" s="31"/>
      <c r="B98" s="31"/>
      <c r="C98" s="31"/>
      <c r="D98" s="31"/>
    </row>
    <row r="99" customHeight="1" spans="1:4">
      <c r="A99" s="31"/>
      <c r="B99" s="31"/>
      <c r="C99" s="31"/>
      <c r="D99" s="31"/>
    </row>
    <row r="100" customHeight="1" spans="1:4">
      <c r="A100" s="31"/>
      <c r="B100" s="31"/>
      <c r="C100" s="31"/>
      <c r="D100" s="31"/>
    </row>
    <row r="101" customHeight="1" spans="1:4">
      <c r="A101" s="31"/>
      <c r="B101" s="31"/>
      <c r="C101" s="31"/>
      <c r="D101" s="31"/>
    </row>
    <row r="102" customHeight="1" spans="1:4">
      <c r="A102" s="31"/>
      <c r="B102" s="31"/>
      <c r="C102" s="31"/>
      <c r="D102" s="31"/>
    </row>
    <row r="103" customHeight="1" spans="1:4">
      <c r="A103" s="31"/>
      <c r="B103" s="31"/>
      <c r="C103" s="31"/>
      <c r="D103" s="31"/>
    </row>
    <row r="104" customHeight="1" spans="1:4">
      <c r="A104" s="31"/>
      <c r="B104" s="31"/>
      <c r="C104" s="31"/>
      <c r="D104" s="31"/>
    </row>
    <row r="105" customHeight="1" spans="1:4">
      <c r="A105" s="31"/>
      <c r="B105" s="31"/>
      <c r="C105" s="31"/>
      <c r="D105" s="31"/>
    </row>
    <row r="106" customHeight="1" spans="1:4">
      <c r="A106" s="31"/>
      <c r="B106" s="31"/>
      <c r="C106" s="31"/>
      <c r="D106" s="31"/>
    </row>
    <row r="107" customHeight="1" spans="1:4">
      <c r="A107" s="31"/>
      <c r="B107" s="31"/>
      <c r="C107" s="31"/>
      <c r="D107" s="31"/>
    </row>
    <row r="108" customHeight="1" spans="1:4">
      <c r="A108" s="31"/>
      <c r="B108" s="31"/>
      <c r="C108" s="31"/>
      <c r="D108" s="31"/>
    </row>
    <row r="109" customHeight="1" spans="1:4">
      <c r="A109" s="31"/>
      <c r="B109" s="31"/>
      <c r="C109" s="31"/>
      <c r="D109" s="31"/>
    </row>
    <row r="110" customHeight="1" spans="1:4">
      <c r="A110" s="31"/>
      <c r="B110" s="31"/>
      <c r="C110" s="31"/>
      <c r="D110" s="31"/>
    </row>
    <row r="111" customHeight="1" spans="1:4">
      <c r="A111" s="31"/>
      <c r="B111" s="31"/>
      <c r="C111" s="31"/>
      <c r="D111" s="31"/>
    </row>
    <row r="112" customHeight="1" spans="1:4">
      <c r="A112" s="31"/>
      <c r="B112" s="31"/>
      <c r="C112" s="31"/>
      <c r="D112" s="31"/>
    </row>
    <row r="113" customHeight="1" spans="1:4">
      <c r="A113" s="31"/>
      <c r="B113" s="31"/>
      <c r="C113" s="31"/>
      <c r="D113" s="31"/>
    </row>
    <row r="114" customHeight="1" spans="1:4">
      <c r="A114" s="31"/>
      <c r="B114" s="31"/>
      <c r="C114" s="31"/>
      <c r="D114" s="31"/>
    </row>
    <row r="115" customHeight="1" spans="1:4">
      <c r="A115" s="31"/>
      <c r="B115" s="31"/>
      <c r="C115" s="31"/>
      <c r="D115" s="31"/>
    </row>
    <row r="116" customHeight="1" spans="1:4">
      <c r="A116" s="31"/>
      <c r="B116" s="31"/>
      <c r="C116" s="31"/>
      <c r="D116" s="31"/>
    </row>
    <row r="117" customHeight="1" spans="1:4">
      <c r="A117" s="31"/>
      <c r="B117" s="31"/>
      <c r="C117" s="31"/>
      <c r="D117" s="31"/>
    </row>
    <row r="118" customHeight="1" spans="1:4">
      <c r="A118" s="31"/>
      <c r="B118" s="31"/>
      <c r="C118" s="31"/>
      <c r="D118" s="31"/>
    </row>
    <row r="119" customHeight="1" spans="1:4">
      <c r="A119" s="31"/>
      <c r="B119" s="31"/>
      <c r="C119" s="31"/>
      <c r="D119" s="31"/>
    </row>
    <row r="120" customHeight="1" spans="1:4">
      <c r="A120" s="31"/>
      <c r="B120" s="31"/>
      <c r="C120" s="31"/>
      <c r="D120" s="31"/>
    </row>
    <row r="121" customHeight="1" spans="1:4">
      <c r="A121" s="31"/>
      <c r="B121" s="31"/>
      <c r="C121" s="31"/>
      <c r="D121" s="31"/>
    </row>
    <row r="122" customHeight="1" spans="1:4">
      <c r="A122" s="31"/>
      <c r="B122" s="31"/>
      <c r="C122" s="31"/>
      <c r="D122" s="31"/>
    </row>
    <row r="123" customHeight="1" spans="1:4">
      <c r="A123" s="31"/>
      <c r="B123" s="31"/>
      <c r="C123" s="31"/>
      <c r="D123" s="31"/>
    </row>
    <row r="124" customHeight="1" spans="1:4">
      <c r="A124" s="31"/>
      <c r="B124" s="31"/>
      <c r="C124" s="31"/>
      <c r="D124" s="31"/>
    </row>
    <row r="125" customHeight="1" spans="1:4">
      <c r="A125" s="31"/>
      <c r="B125" s="31"/>
      <c r="C125" s="31"/>
      <c r="D125" s="31"/>
    </row>
    <row r="126" customHeight="1" spans="1:4">
      <c r="A126" s="31"/>
      <c r="B126" s="31"/>
      <c r="C126" s="31"/>
      <c r="D126" s="31"/>
    </row>
    <row r="127" customHeight="1" spans="1:4">
      <c r="A127" s="31"/>
      <c r="B127" s="31"/>
      <c r="C127" s="31"/>
      <c r="D127" s="31"/>
    </row>
    <row r="128" customHeight="1" spans="1:4">
      <c r="A128" s="31"/>
      <c r="B128" s="31"/>
      <c r="C128" s="31"/>
      <c r="D128" s="31"/>
    </row>
    <row r="129" customHeight="1" spans="1:4">
      <c r="A129" s="31"/>
      <c r="B129" s="31"/>
      <c r="C129" s="31"/>
      <c r="D129" s="31"/>
    </row>
    <row r="130" customHeight="1" spans="1:4">
      <c r="A130" s="31"/>
      <c r="B130" s="31"/>
      <c r="C130" s="31"/>
      <c r="D130" s="31"/>
    </row>
    <row r="131" customHeight="1" spans="1:4">
      <c r="A131" s="31"/>
      <c r="B131" s="31"/>
      <c r="C131" s="31"/>
      <c r="D131" s="31"/>
    </row>
    <row r="132" customHeight="1" spans="1:4">
      <c r="A132" s="31"/>
      <c r="B132" s="31"/>
      <c r="C132" s="31"/>
      <c r="D132" s="31"/>
    </row>
    <row r="133" customHeight="1" spans="1:4">
      <c r="A133" s="31"/>
      <c r="B133" s="31"/>
      <c r="C133" s="31"/>
      <c r="D133" s="31"/>
    </row>
    <row r="134" customHeight="1" spans="1:4">
      <c r="A134" s="31"/>
      <c r="B134" s="31"/>
      <c r="C134" s="31"/>
      <c r="D134" s="31"/>
    </row>
    <row r="135" customHeight="1" spans="1:4">
      <c r="A135" s="31"/>
      <c r="B135" s="31"/>
      <c r="C135" s="31"/>
      <c r="D135" s="31"/>
    </row>
    <row r="136" customHeight="1" spans="1:4">
      <c r="A136" s="31"/>
      <c r="B136" s="31"/>
      <c r="C136" s="31"/>
      <c r="D136" s="31"/>
    </row>
    <row r="137" customHeight="1" spans="1:4">
      <c r="A137" s="31"/>
      <c r="B137" s="31"/>
      <c r="C137" s="31"/>
      <c r="D137" s="31"/>
    </row>
    <row r="138" customHeight="1" spans="1:4">
      <c r="A138" s="31"/>
      <c r="B138" s="31"/>
      <c r="C138" s="31"/>
      <c r="D138" s="31"/>
    </row>
    <row r="139" customHeight="1" spans="1:4">
      <c r="A139" s="31"/>
      <c r="B139" s="31"/>
      <c r="C139" s="31"/>
      <c r="D139" s="31"/>
    </row>
    <row r="140" customHeight="1" spans="1:4">
      <c r="A140" s="31"/>
      <c r="B140" s="31"/>
      <c r="C140" s="31"/>
      <c r="D140" s="31"/>
    </row>
    <row r="141" customHeight="1" spans="1:4">
      <c r="A141" s="31"/>
      <c r="B141" s="31"/>
      <c r="C141" s="31"/>
      <c r="D141" s="31"/>
    </row>
    <row r="142" customHeight="1" spans="1:4">
      <c r="A142" s="31"/>
      <c r="B142" s="31"/>
      <c r="C142" s="31"/>
      <c r="D142" s="31"/>
    </row>
    <row r="143" customHeight="1" spans="1:4">
      <c r="A143" s="31"/>
      <c r="B143" s="31"/>
      <c r="C143" s="31"/>
      <c r="D143" s="31"/>
    </row>
    <row r="144" customHeight="1" spans="1:4">
      <c r="A144" s="31"/>
      <c r="B144" s="31"/>
      <c r="C144" s="31"/>
      <c r="D144" s="31"/>
    </row>
    <row r="145" customHeight="1" spans="1:4">
      <c r="A145" s="31"/>
      <c r="B145" s="31"/>
      <c r="C145" s="31"/>
      <c r="D145" s="31"/>
    </row>
    <row r="146" customHeight="1" spans="1:4">
      <c r="A146" s="31"/>
      <c r="B146" s="31"/>
      <c r="C146" s="31"/>
      <c r="D146" s="31"/>
    </row>
  </sheetData>
  <mergeCells count="2">
    <mergeCell ref="J3:L3"/>
    <mergeCell ref="H22:I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6"/>
  <sheetViews>
    <sheetView workbookViewId="0">
      <selection activeCell="D6" sqref="D6"/>
    </sheetView>
  </sheetViews>
  <sheetFormatPr defaultColWidth="8.625" defaultRowHeight="15.75"/>
  <cols>
    <col min="1" max="1" width="6.625" style="2" customWidth="1"/>
    <col min="2" max="2" width="16.125" style="2" customWidth="1"/>
    <col min="3" max="4" width="7.625" style="2" customWidth="1"/>
    <col min="5" max="5" width="9.875" style="2" customWidth="1"/>
    <col min="6" max="7" width="19.5" style="2" customWidth="1"/>
    <col min="8" max="8" width="14.625" style="2" customWidth="1"/>
    <col min="9" max="9" width="20.5" style="2" customWidth="1"/>
    <col min="10" max="10" width="26.125" style="2" customWidth="1"/>
    <col min="11" max="11" width="14.5" style="2" customWidth="1"/>
    <col min="12" max="16384" width="8.625" style="2"/>
  </cols>
  <sheetData>
    <row r="1" ht="30" customHeight="1" spans="1:15">
      <c r="A1" s="324"/>
      <c r="B1" s="324"/>
      <c r="C1" s="324"/>
      <c r="E1" s="347" t="s">
        <v>1144</v>
      </c>
      <c r="G1" s="324"/>
      <c r="H1" s="324"/>
      <c r="I1" s="79" t="s">
        <v>1145</v>
      </c>
      <c r="L1" s="31"/>
      <c r="M1" s="31"/>
      <c r="N1" s="31"/>
      <c r="O1" s="31"/>
    </row>
    <row r="2" ht="15" customHeight="1" spans="9:15">
      <c r="I2" s="13"/>
      <c r="L2" s="31"/>
      <c r="M2" s="31"/>
      <c r="N2" s="31"/>
      <c r="O2" s="31"/>
    </row>
    <row r="3" s="3" customFormat="1" ht="21" customHeight="1" spans="1:11">
      <c r="A3" s="3" t="e">
        <f>#REF!</f>
        <v>#REF!</v>
      </c>
      <c r="F3" s="403" t="e">
        <f>#REF!</f>
        <v>#REF!</v>
      </c>
      <c r="H3" s="326"/>
      <c r="I3" s="15" t="s">
        <v>2</v>
      </c>
      <c r="K3" s="134"/>
    </row>
    <row r="4" s="4" customFormat="1" ht="21" customHeight="1" spans="1:9">
      <c r="A4" s="17" t="s">
        <v>3</v>
      </c>
      <c r="B4" s="17" t="s">
        <v>1146</v>
      </c>
      <c r="C4" s="17" t="s">
        <v>249</v>
      </c>
      <c r="D4" s="17" t="s">
        <v>1067</v>
      </c>
      <c r="E4" s="17" t="s">
        <v>439</v>
      </c>
      <c r="F4" s="18" t="s">
        <v>8</v>
      </c>
      <c r="G4" s="17" t="s">
        <v>9</v>
      </c>
      <c r="H4" s="17" t="s">
        <v>10</v>
      </c>
      <c r="I4" s="17" t="s">
        <v>19</v>
      </c>
    </row>
    <row r="5" s="5" customFormat="1" ht="21" customHeight="1" spans="1:9">
      <c r="A5" s="19">
        <f>ROW()-4</f>
        <v>1</v>
      </c>
      <c r="B5" s="20"/>
      <c r="C5" s="20"/>
      <c r="D5" s="20"/>
      <c r="E5" s="20"/>
      <c r="F5" s="34"/>
      <c r="G5" s="34"/>
      <c r="H5" s="97">
        <f>IF(F5=0,0,ROUND((H5-F5)/F5*100,2))</f>
        <v>0</v>
      </c>
      <c r="I5" s="20"/>
    </row>
    <row r="6" s="5" customFormat="1" ht="21" customHeight="1" spans="1:9">
      <c r="A6" s="20"/>
      <c r="B6" s="20"/>
      <c r="C6" s="20"/>
      <c r="D6" s="20"/>
      <c r="E6" s="20"/>
      <c r="F6" s="34"/>
      <c r="G6" s="34"/>
      <c r="H6" s="97"/>
      <c r="I6" s="20"/>
    </row>
    <row r="7" s="5" customFormat="1" ht="21" customHeight="1" spans="1:9">
      <c r="A7" s="20"/>
      <c r="B7" s="20"/>
      <c r="C7" s="20"/>
      <c r="D7" s="20"/>
      <c r="E7" s="20"/>
      <c r="F7" s="34"/>
      <c r="G7" s="34"/>
      <c r="H7" s="97"/>
      <c r="I7" s="20"/>
    </row>
    <row r="8" s="5" customFormat="1" ht="21" customHeight="1" spans="1:9">
      <c r="A8" s="20"/>
      <c r="B8" s="20"/>
      <c r="C8" s="20"/>
      <c r="D8" s="20"/>
      <c r="E8" s="20"/>
      <c r="F8" s="34"/>
      <c r="G8" s="34"/>
      <c r="H8" s="97"/>
      <c r="I8" s="20"/>
    </row>
    <row r="9" s="5" customFormat="1" ht="21" customHeight="1" spans="1:9">
      <c r="A9" s="20"/>
      <c r="B9" s="20"/>
      <c r="C9" s="20"/>
      <c r="D9" s="20"/>
      <c r="E9" s="20"/>
      <c r="F9" s="34"/>
      <c r="G9" s="34"/>
      <c r="H9" s="97"/>
      <c r="I9" s="20"/>
    </row>
    <row r="10" s="5" customFormat="1" ht="21" customHeight="1" spans="1:9">
      <c r="A10" s="20"/>
      <c r="B10" s="20"/>
      <c r="C10" s="20"/>
      <c r="D10" s="20"/>
      <c r="E10" s="20"/>
      <c r="F10" s="34"/>
      <c r="G10" s="34"/>
      <c r="H10" s="97"/>
      <c r="I10" s="20"/>
    </row>
    <row r="11" s="5" customFormat="1" ht="21" customHeight="1" spans="1:9">
      <c r="A11" s="20"/>
      <c r="B11" s="20"/>
      <c r="C11" s="20"/>
      <c r="D11" s="20"/>
      <c r="E11" s="20"/>
      <c r="F11" s="34"/>
      <c r="G11" s="34"/>
      <c r="H11" s="97"/>
      <c r="I11" s="20"/>
    </row>
    <row r="12" s="5" customFormat="1" ht="21" customHeight="1" spans="1:9">
      <c r="A12" s="20"/>
      <c r="B12" s="20"/>
      <c r="C12" s="20"/>
      <c r="D12" s="20"/>
      <c r="E12" s="20"/>
      <c r="F12" s="34"/>
      <c r="G12" s="34"/>
      <c r="H12" s="97"/>
      <c r="I12" s="20"/>
    </row>
    <row r="13" s="5" customFormat="1" ht="21" customHeight="1" spans="1:9">
      <c r="A13" s="20"/>
      <c r="B13" s="20"/>
      <c r="C13" s="20"/>
      <c r="D13" s="20"/>
      <c r="E13" s="20"/>
      <c r="F13" s="34"/>
      <c r="G13" s="34"/>
      <c r="H13" s="97"/>
      <c r="I13" s="20"/>
    </row>
    <row r="14" s="5" customFormat="1" ht="21" customHeight="1" spans="1:9">
      <c r="A14" s="20"/>
      <c r="B14" s="20"/>
      <c r="C14" s="20"/>
      <c r="D14" s="20"/>
      <c r="E14" s="20"/>
      <c r="F14" s="34"/>
      <c r="G14" s="34"/>
      <c r="H14" s="97"/>
      <c r="I14" s="20"/>
    </row>
    <row r="15" s="5" customFormat="1" ht="21" customHeight="1" spans="1:9">
      <c r="A15" s="20"/>
      <c r="B15" s="20"/>
      <c r="C15" s="20"/>
      <c r="D15" s="20"/>
      <c r="E15" s="20"/>
      <c r="F15" s="34"/>
      <c r="G15" s="34"/>
      <c r="H15" s="97"/>
      <c r="I15" s="20"/>
    </row>
    <row r="16" s="5" customFormat="1" ht="21" customHeight="1" spans="1:9">
      <c r="A16" s="20"/>
      <c r="B16" s="20"/>
      <c r="C16" s="20"/>
      <c r="D16" s="20"/>
      <c r="E16" s="20"/>
      <c r="F16" s="34"/>
      <c r="G16" s="34"/>
      <c r="H16" s="97"/>
      <c r="I16" s="20"/>
    </row>
    <row r="17" s="5" customFormat="1" ht="21" customHeight="1" spans="1:9">
      <c r="A17" s="20"/>
      <c r="B17" s="20"/>
      <c r="C17" s="20"/>
      <c r="D17" s="20"/>
      <c r="E17" s="20"/>
      <c r="F17" s="34"/>
      <c r="G17" s="34"/>
      <c r="H17" s="97"/>
      <c r="I17" s="20"/>
    </row>
    <row r="18" s="5" customFormat="1" ht="21" customHeight="1" spans="1:9">
      <c r="A18" s="20"/>
      <c r="B18" s="20"/>
      <c r="C18" s="20"/>
      <c r="D18" s="20"/>
      <c r="E18" s="20"/>
      <c r="F18" s="34"/>
      <c r="G18" s="34"/>
      <c r="H18" s="97"/>
      <c r="I18" s="20"/>
    </row>
    <row r="19" s="5" customFormat="1" ht="21" customHeight="1" spans="1:9">
      <c r="A19" s="20"/>
      <c r="B19" s="20"/>
      <c r="C19" s="20"/>
      <c r="D19" s="20"/>
      <c r="E19" s="20"/>
      <c r="F19" s="34"/>
      <c r="G19" s="34"/>
      <c r="H19" s="97"/>
      <c r="I19" s="20"/>
    </row>
    <row r="20" s="5" customFormat="1" ht="21" customHeight="1" spans="1:9">
      <c r="A20" s="20"/>
      <c r="B20" s="20"/>
      <c r="C20" s="20"/>
      <c r="D20" s="20"/>
      <c r="E20" s="20"/>
      <c r="F20" s="34"/>
      <c r="G20" s="34"/>
      <c r="H20" s="97"/>
      <c r="I20" s="20"/>
    </row>
    <row r="21" s="6" customFormat="1" ht="21" customHeight="1" spans="1:9">
      <c r="A21" s="27"/>
      <c r="B21" s="17" t="s">
        <v>1123</v>
      </c>
      <c r="C21" s="17"/>
      <c r="D21" s="17"/>
      <c r="E21" s="27"/>
      <c r="F21" s="268">
        <f>SUM(F5:F20)</f>
        <v>0</v>
      </c>
      <c r="G21" s="268">
        <f>SUM(G5:G20)</f>
        <v>0</v>
      </c>
      <c r="H21" s="80">
        <f>IF(F21=0,0,ROUND((H21-F21)/F21*100,2))</f>
        <v>0</v>
      </c>
      <c r="I21" s="27"/>
    </row>
    <row r="22" s="7" customFormat="1" ht="14.25" customHeight="1" spans="1:9">
      <c r="A22" s="29" t="e">
        <f>#REF!&amp;#REF!</f>
        <v>#REF!</v>
      </c>
      <c r="B22" s="29"/>
      <c r="F22" s="29" t="e">
        <f>#REF!&amp;#REF!</f>
        <v>#REF!</v>
      </c>
      <c r="H22" s="30" t="str">
        <f>现金!G21</f>
        <v>北京卓信大华资产评估有限公司</v>
      </c>
      <c r="I22" s="30"/>
    </row>
    <row r="23" s="5" customFormat="1" ht="12.75" spans="1:2">
      <c r="A23" s="29" t="e">
        <f>#REF!&amp;#REF!</f>
        <v>#REF!</v>
      </c>
      <c r="B23" s="29"/>
    </row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31" customFormat="1" ht="12.75"/>
    <row r="48" s="31" customFormat="1" ht="12.75"/>
    <row r="49" s="31" customFormat="1" ht="12.75"/>
    <row r="50" s="31" customFormat="1" ht="12.75"/>
    <row r="51" s="31" customFormat="1" ht="12.75"/>
    <row r="52" s="31" customFormat="1" ht="12.75"/>
    <row r="53" s="31" customFormat="1" ht="12.75"/>
    <row r="54" s="31" customFormat="1" ht="12.75"/>
    <row r="55" s="31" customFormat="1" ht="12.75"/>
    <row r="56" s="31" customFormat="1" ht="12.75"/>
    <row r="57" s="31" customFormat="1" ht="12.75"/>
    <row r="58" s="31" customFormat="1" ht="12.75"/>
    <row r="59" s="31" customFormat="1" ht="12.75"/>
    <row r="60" s="31" customFormat="1" ht="12.75"/>
    <row r="61" s="31" customFormat="1" ht="12.75"/>
    <row r="62" s="31" customFormat="1" ht="12.75"/>
    <row r="63" s="31" customFormat="1" ht="12.75"/>
    <row r="64" s="31" customFormat="1" ht="12.75"/>
    <row r="65" s="31" customFormat="1" ht="12.75"/>
    <row r="66" s="31" customFormat="1" ht="12.75"/>
    <row r="67" s="31" customFormat="1" ht="12.75"/>
    <row r="68" s="31" customFormat="1" ht="12.75"/>
    <row r="69" s="31" customFormat="1" ht="12.75"/>
    <row r="70" s="31" customFormat="1" ht="12.75"/>
    <row r="71" s="31" customFormat="1" ht="12.75"/>
    <row r="72" s="31" customFormat="1" ht="12.75"/>
    <row r="73" s="31" customFormat="1" ht="12.75"/>
    <row r="74" s="31" customFormat="1" ht="12.75"/>
    <row r="75" s="31" customFormat="1" ht="12.75"/>
    <row r="76" s="31" customFormat="1" ht="12.75"/>
    <row r="77" s="31" customFormat="1" ht="12.75"/>
    <row r="78" ht="14.25" spans="1:4">
      <c r="A78" s="31"/>
      <c r="B78" s="31"/>
      <c r="C78" s="31"/>
      <c r="D78" s="31"/>
    </row>
    <row r="79" ht="14.25" spans="1:4">
      <c r="A79" s="31"/>
      <c r="B79" s="31"/>
      <c r="C79" s="31"/>
      <c r="D79" s="31"/>
    </row>
    <row r="80" ht="14.25" spans="1:4">
      <c r="A80" s="31"/>
      <c r="B80" s="31"/>
      <c r="C80" s="31"/>
      <c r="D80" s="31"/>
    </row>
    <row r="81" ht="14.25" spans="1:4">
      <c r="A81" s="31"/>
      <c r="B81" s="31"/>
      <c r="C81" s="31"/>
      <c r="D81" s="31"/>
    </row>
    <row r="82" ht="14.25" spans="1:4">
      <c r="A82" s="31"/>
      <c r="B82" s="31"/>
      <c r="C82" s="31"/>
      <c r="D82" s="31"/>
    </row>
    <row r="83" ht="14.25" spans="1:4">
      <c r="A83" s="31"/>
      <c r="B83" s="31"/>
      <c r="C83" s="31"/>
      <c r="D83" s="31"/>
    </row>
    <row r="84" ht="14.25" spans="1:4">
      <c r="A84" s="31"/>
      <c r="B84" s="31"/>
      <c r="C84" s="31"/>
      <c r="D84" s="31"/>
    </row>
    <row r="85" ht="14.25" spans="1:4">
      <c r="A85" s="31"/>
      <c r="B85" s="31"/>
      <c r="C85" s="31"/>
      <c r="D85" s="31"/>
    </row>
    <row r="86" ht="14.25" spans="1:4">
      <c r="A86" s="31"/>
      <c r="B86" s="31"/>
      <c r="C86" s="31"/>
      <c r="D86" s="31"/>
    </row>
    <row r="87" ht="14.25" spans="1:4">
      <c r="A87" s="31"/>
      <c r="B87" s="31"/>
      <c r="C87" s="31"/>
      <c r="D87" s="31"/>
    </row>
    <row r="88" ht="14.25" spans="1:4">
      <c r="A88" s="31"/>
      <c r="B88" s="31"/>
      <c r="C88" s="31"/>
      <c r="D88" s="31"/>
    </row>
    <row r="89" ht="14.25" spans="1:4">
      <c r="A89" s="31"/>
      <c r="B89" s="31"/>
      <c r="C89" s="31"/>
      <c r="D89" s="31"/>
    </row>
    <row r="90" ht="14.25" spans="1:4">
      <c r="A90" s="31"/>
      <c r="B90" s="31"/>
      <c r="C90" s="31"/>
      <c r="D90" s="31"/>
    </row>
    <row r="91" ht="14.25" spans="1:4">
      <c r="A91" s="31"/>
      <c r="B91" s="31"/>
      <c r="C91" s="31"/>
      <c r="D91" s="31"/>
    </row>
    <row r="92" ht="14.25" spans="1:4">
      <c r="A92" s="31"/>
      <c r="B92" s="31"/>
      <c r="C92" s="31"/>
      <c r="D92" s="31"/>
    </row>
    <row r="93" ht="14.25" spans="1:4">
      <c r="A93" s="31"/>
      <c r="B93" s="31"/>
      <c r="C93" s="31"/>
      <c r="D93" s="31"/>
    </row>
    <row r="94" ht="14.25" spans="1:4">
      <c r="A94" s="31"/>
      <c r="B94" s="31"/>
      <c r="C94" s="31"/>
      <c r="D94" s="31"/>
    </row>
    <row r="95" ht="14.25" spans="1:4">
      <c r="A95" s="31"/>
      <c r="B95" s="31"/>
      <c r="C95" s="31"/>
      <c r="D95" s="31"/>
    </row>
    <row r="96" ht="14.25" spans="1:4">
      <c r="A96" s="31"/>
      <c r="B96" s="31"/>
      <c r="C96" s="31"/>
      <c r="D96" s="31"/>
    </row>
    <row r="97" ht="14.25" spans="1:4">
      <c r="A97" s="31"/>
      <c r="B97" s="31"/>
      <c r="C97" s="31"/>
      <c r="D97" s="31"/>
    </row>
    <row r="98" ht="14.25" spans="1:4">
      <c r="A98" s="31"/>
      <c r="B98" s="31"/>
      <c r="C98" s="31"/>
      <c r="D98" s="31"/>
    </row>
    <row r="99" ht="14.25" spans="1:4">
      <c r="A99" s="31"/>
      <c r="B99" s="31"/>
      <c r="C99" s="31"/>
      <c r="D99" s="31"/>
    </row>
    <row r="100" ht="14.25" spans="1:4">
      <c r="A100" s="31"/>
      <c r="B100" s="31"/>
      <c r="C100" s="31"/>
      <c r="D100" s="31"/>
    </row>
    <row r="101" ht="14.25" spans="1:4">
      <c r="A101" s="31"/>
      <c r="B101" s="31"/>
      <c r="C101" s="31"/>
      <c r="D101" s="31"/>
    </row>
    <row r="102" ht="14.25" spans="1:4">
      <c r="A102" s="31"/>
      <c r="B102" s="31"/>
      <c r="C102" s="31"/>
      <c r="D102" s="31"/>
    </row>
    <row r="103" ht="14.25" spans="1:4">
      <c r="A103" s="31"/>
      <c r="B103" s="31"/>
      <c r="C103" s="31"/>
      <c r="D103" s="31"/>
    </row>
    <row r="104" ht="14.25" spans="1:4">
      <c r="A104" s="31"/>
      <c r="B104" s="31"/>
      <c r="C104" s="31"/>
      <c r="D104" s="31"/>
    </row>
    <row r="105" ht="14.25" spans="1:4">
      <c r="A105" s="31"/>
      <c r="B105" s="31"/>
      <c r="C105" s="31"/>
      <c r="D105" s="31"/>
    </row>
    <row r="106" ht="14.25" spans="1:4">
      <c r="A106" s="31"/>
      <c r="B106" s="31"/>
      <c r="C106" s="31"/>
      <c r="D106" s="31"/>
    </row>
    <row r="107" ht="14.25" spans="1:4">
      <c r="A107" s="31"/>
      <c r="B107" s="31"/>
      <c r="C107" s="31"/>
      <c r="D107" s="31"/>
    </row>
    <row r="108" ht="14.25" spans="1:4">
      <c r="A108" s="31"/>
      <c r="B108" s="31"/>
      <c r="C108" s="31"/>
      <c r="D108" s="31"/>
    </row>
    <row r="109" ht="14.25" spans="1:4">
      <c r="A109" s="31"/>
      <c r="B109" s="31"/>
      <c r="C109" s="31"/>
      <c r="D109" s="31"/>
    </row>
    <row r="110" ht="14.25" spans="1:4">
      <c r="A110" s="31"/>
      <c r="B110" s="31"/>
      <c r="C110" s="31"/>
      <c r="D110" s="31"/>
    </row>
    <row r="111" ht="14.25" spans="1:4">
      <c r="A111" s="31"/>
      <c r="B111" s="31"/>
      <c r="C111" s="31"/>
      <c r="D111" s="31"/>
    </row>
    <row r="112" ht="14.25" spans="1:4">
      <c r="A112" s="31"/>
      <c r="B112" s="31"/>
      <c r="C112" s="31"/>
      <c r="D112" s="31"/>
    </row>
    <row r="113" ht="14.25" spans="1:4">
      <c r="A113" s="31"/>
      <c r="B113" s="31"/>
      <c r="C113" s="31"/>
      <c r="D113" s="31"/>
    </row>
    <row r="114" ht="14.25" spans="1:4">
      <c r="A114" s="31"/>
      <c r="B114" s="31"/>
      <c r="C114" s="31"/>
      <c r="D114" s="31"/>
    </row>
    <row r="115" ht="14.25" spans="1:4">
      <c r="A115" s="31"/>
      <c r="B115" s="31"/>
      <c r="C115" s="31"/>
      <c r="D115" s="31"/>
    </row>
    <row r="116" ht="14.25" spans="1:4">
      <c r="A116" s="31"/>
      <c r="B116" s="31"/>
      <c r="C116" s="31"/>
      <c r="D116" s="31"/>
    </row>
    <row r="117" ht="14.25" spans="1:4">
      <c r="A117" s="31"/>
      <c r="B117" s="31"/>
      <c r="C117" s="31"/>
      <c r="D117" s="31"/>
    </row>
    <row r="118" ht="14.25" spans="1:4">
      <c r="A118" s="31"/>
      <c r="B118" s="31"/>
      <c r="C118" s="31"/>
      <c r="D118" s="31"/>
    </row>
    <row r="119" ht="14.25" spans="1:4">
      <c r="A119" s="31"/>
      <c r="B119" s="31"/>
      <c r="C119" s="31"/>
      <c r="D119" s="31"/>
    </row>
    <row r="120" ht="14.25" spans="1:4">
      <c r="A120" s="31"/>
      <c r="B120" s="31"/>
      <c r="C120" s="31"/>
      <c r="D120" s="31"/>
    </row>
    <row r="121" ht="14.25" spans="1:4">
      <c r="A121" s="31"/>
      <c r="B121" s="31"/>
      <c r="C121" s="31"/>
      <c r="D121" s="31"/>
    </row>
    <row r="122" ht="14.25" spans="1:4">
      <c r="A122" s="31"/>
      <c r="B122" s="31"/>
      <c r="C122" s="31"/>
      <c r="D122" s="31"/>
    </row>
    <row r="123" ht="14.25" spans="1:4">
      <c r="A123" s="31"/>
      <c r="B123" s="31"/>
      <c r="C123" s="31"/>
      <c r="D123" s="31"/>
    </row>
    <row r="124" ht="14.25" spans="1:4">
      <c r="A124" s="31"/>
      <c r="B124" s="31"/>
      <c r="C124" s="31"/>
      <c r="D124" s="31"/>
    </row>
    <row r="125" ht="14.25" spans="1:4">
      <c r="A125" s="31"/>
      <c r="B125" s="31"/>
      <c r="C125" s="31"/>
      <c r="D125" s="31"/>
    </row>
    <row r="126" ht="14.25" spans="1:4">
      <c r="A126" s="31"/>
      <c r="B126" s="31"/>
      <c r="C126" s="31"/>
      <c r="D126" s="31"/>
    </row>
    <row r="127" ht="14.25" spans="1:4">
      <c r="A127" s="31"/>
      <c r="B127" s="31"/>
      <c r="C127" s="31"/>
      <c r="D127" s="31"/>
    </row>
    <row r="128" ht="14.25" spans="1:4">
      <c r="A128" s="31"/>
      <c r="B128" s="31"/>
      <c r="C128" s="31"/>
      <c r="D128" s="31"/>
    </row>
    <row r="129" ht="14.25" spans="1:4">
      <c r="A129" s="31"/>
      <c r="B129" s="31"/>
      <c r="C129" s="31"/>
      <c r="D129" s="31"/>
    </row>
    <row r="130" ht="14.25" spans="1:4">
      <c r="A130" s="31"/>
      <c r="B130" s="31"/>
      <c r="C130" s="31"/>
      <c r="D130" s="31"/>
    </row>
    <row r="131" ht="14.25" spans="1:4">
      <c r="A131" s="31"/>
      <c r="B131" s="31"/>
      <c r="C131" s="31"/>
      <c r="D131" s="31"/>
    </row>
    <row r="132" ht="14.25" spans="1:4">
      <c r="A132" s="31"/>
      <c r="B132" s="31"/>
      <c r="C132" s="31"/>
      <c r="D132" s="31"/>
    </row>
    <row r="133" ht="14.25" spans="1:4">
      <c r="A133" s="31"/>
      <c r="B133" s="31"/>
      <c r="C133" s="31"/>
      <c r="D133" s="31"/>
    </row>
    <row r="134" ht="14.25" spans="1:4">
      <c r="A134" s="31"/>
      <c r="B134" s="31"/>
      <c r="C134" s="31"/>
      <c r="D134" s="31"/>
    </row>
    <row r="135" ht="14.25" spans="1:4">
      <c r="A135" s="31"/>
      <c r="B135" s="31"/>
      <c r="C135" s="31"/>
      <c r="D135" s="31"/>
    </row>
    <row r="136" ht="14.25" spans="1:4">
      <c r="A136" s="31"/>
      <c r="B136" s="31"/>
      <c r="C136" s="31"/>
      <c r="D136" s="31"/>
    </row>
    <row r="137" ht="14.25" spans="1:4">
      <c r="A137" s="31"/>
      <c r="B137" s="31"/>
      <c r="C137" s="31"/>
      <c r="D137" s="31"/>
    </row>
    <row r="138" ht="14.25" spans="1:4">
      <c r="A138" s="31"/>
      <c r="B138" s="31"/>
      <c r="C138" s="31"/>
      <c r="D138" s="31"/>
    </row>
    <row r="139" ht="14.25" spans="1:4">
      <c r="A139" s="31"/>
      <c r="B139" s="31"/>
      <c r="C139" s="31"/>
      <c r="D139" s="31"/>
    </row>
    <row r="140" ht="14.25" spans="1:4">
      <c r="A140" s="31"/>
      <c r="B140" s="31"/>
      <c r="C140" s="31"/>
      <c r="D140" s="31"/>
    </row>
    <row r="141" ht="14.25" spans="1:4">
      <c r="A141" s="31"/>
      <c r="B141" s="31"/>
      <c r="C141" s="31"/>
      <c r="D141" s="31"/>
    </row>
    <row r="142" ht="14.25" spans="1:4">
      <c r="A142" s="31"/>
      <c r="B142" s="31"/>
      <c r="C142" s="31"/>
      <c r="D142" s="31"/>
    </row>
    <row r="143" ht="14.25" spans="1:4">
      <c r="A143" s="31"/>
      <c r="B143" s="31"/>
      <c r="C143" s="31"/>
      <c r="D143" s="31"/>
    </row>
    <row r="144" ht="14.25" spans="1:4">
      <c r="A144" s="31"/>
      <c r="B144" s="31"/>
      <c r="C144" s="31"/>
      <c r="D144" s="31"/>
    </row>
    <row r="145" ht="14.25" spans="1:4">
      <c r="A145" s="31"/>
      <c r="B145" s="31"/>
      <c r="C145" s="31"/>
      <c r="D145" s="31"/>
    </row>
    <row r="146" ht="14.25" spans="1:4">
      <c r="A146" s="31"/>
      <c r="B146" s="31"/>
      <c r="C146" s="31"/>
      <c r="D146" s="31"/>
    </row>
  </sheetData>
  <mergeCells count="1">
    <mergeCell ref="H22:I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E25" sqref="E25"/>
    </sheetView>
  </sheetViews>
  <sheetFormatPr defaultColWidth="9" defaultRowHeight="15.75"/>
  <cols>
    <col min="1" max="1" width="6.625" style="1038" customWidth="1"/>
    <col min="2" max="2" width="15" style="9" customWidth="1"/>
    <col min="3" max="3" width="13.375" style="9" customWidth="1"/>
    <col min="4" max="4" width="9.625" style="9" customWidth="1"/>
    <col min="5" max="7" width="10.125" style="9" customWidth="1"/>
    <col min="8" max="8" width="9.125" style="9" customWidth="1"/>
    <col min="9" max="9" width="14.125" style="9" customWidth="1"/>
    <col min="10" max="10" width="14.875" style="9" customWidth="1"/>
    <col min="11" max="11" width="11.125" style="9" customWidth="1"/>
    <col min="12" max="12" width="12.375" style="9" customWidth="1"/>
    <col min="13" max="16384" width="9" style="9"/>
  </cols>
  <sheetData>
    <row r="1" ht="30" customHeight="1" spans="1:12">
      <c r="A1" s="1039"/>
      <c r="B1" s="922"/>
      <c r="C1" s="922"/>
      <c r="D1" s="1104" t="s">
        <v>83</v>
      </c>
      <c r="E1" s="1104"/>
      <c r="F1" s="1104"/>
      <c r="G1" s="1104"/>
      <c r="H1" s="1104"/>
      <c r="I1" s="1104"/>
      <c r="J1" s="925"/>
      <c r="L1" s="79" t="s">
        <v>84</v>
      </c>
    </row>
    <row r="2" s="2" customFormat="1" ht="15" customHeight="1" spans="1:12">
      <c r="A2" s="322"/>
      <c r="K2" s="79"/>
      <c r="L2" s="9"/>
    </row>
    <row r="3" s="3" customFormat="1" ht="21" customHeight="1" spans="1:12">
      <c r="A3" s="274" t="e">
        <f>#REF!</f>
        <v>#REF!</v>
      </c>
      <c r="D3" s="349"/>
      <c r="F3" s="14"/>
      <c r="G3" s="14" t="e">
        <f>"     "&amp;#REF!</f>
        <v>#REF!</v>
      </c>
      <c r="I3" s="16"/>
      <c r="J3" s="16"/>
      <c r="L3" s="15" t="s">
        <v>2</v>
      </c>
    </row>
    <row r="4" s="4" customFormat="1" ht="21" customHeight="1" spans="1:12">
      <c r="A4" s="26" t="s">
        <v>3</v>
      </c>
      <c r="B4" s="17" t="s">
        <v>85</v>
      </c>
      <c r="C4" s="17" t="s">
        <v>86</v>
      </c>
      <c r="D4" s="17" t="s">
        <v>87</v>
      </c>
      <c r="E4" s="17" t="s">
        <v>76</v>
      </c>
      <c r="F4" s="17" t="s">
        <v>88</v>
      </c>
      <c r="G4" s="17" t="s">
        <v>89</v>
      </c>
      <c r="H4" s="17" t="s">
        <v>90</v>
      </c>
      <c r="I4" s="18" t="s">
        <v>8</v>
      </c>
      <c r="J4" s="17" t="s">
        <v>9</v>
      </c>
      <c r="K4" s="17" t="s">
        <v>10</v>
      </c>
      <c r="L4" s="17" t="s">
        <v>11</v>
      </c>
    </row>
    <row r="5" s="5" customFormat="1" ht="21" customHeight="1" spans="1:12">
      <c r="A5" s="19">
        <f>ROW()-4</f>
        <v>1</v>
      </c>
      <c r="B5" s="20"/>
      <c r="C5" s="20"/>
      <c r="D5" s="25"/>
      <c r="E5" s="25"/>
      <c r="F5" s="25"/>
      <c r="G5" s="25"/>
      <c r="H5" s="25"/>
      <c r="I5" s="34"/>
      <c r="J5" s="34"/>
      <c r="K5" s="97">
        <f>IF(I5=0,0,ROUND((J5-I5)/I5*100,2))</f>
        <v>0</v>
      </c>
      <c r="L5" s="20"/>
    </row>
    <row r="6" s="5" customFormat="1" ht="21" customHeight="1" spans="1:12">
      <c r="A6" s="19">
        <f>ROW()-4</f>
        <v>2</v>
      </c>
      <c r="B6" s="20"/>
      <c r="C6" s="20"/>
      <c r="D6" s="25"/>
      <c r="E6" s="25"/>
      <c r="F6" s="25"/>
      <c r="G6" s="25"/>
      <c r="H6" s="25"/>
      <c r="I6" s="34"/>
      <c r="J6" s="34"/>
      <c r="K6" s="97"/>
      <c r="L6" s="20"/>
    </row>
    <row r="7" s="5" customFormat="1" ht="21" customHeight="1" spans="1:12">
      <c r="A7" s="19">
        <f>ROW()-4</f>
        <v>3</v>
      </c>
      <c r="B7" s="20"/>
      <c r="C7" s="20"/>
      <c r="D7" s="25"/>
      <c r="E7" s="25"/>
      <c r="F7" s="25"/>
      <c r="G7" s="25"/>
      <c r="H7" s="25"/>
      <c r="I7" s="34"/>
      <c r="J7" s="34"/>
      <c r="K7" s="97"/>
      <c r="L7" s="20"/>
    </row>
    <row r="8" s="5" customFormat="1" ht="21" customHeight="1" spans="1:12">
      <c r="A8" s="23"/>
      <c r="B8" s="20"/>
      <c r="C8" s="20"/>
      <c r="D8" s="25"/>
      <c r="E8" s="25"/>
      <c r="F8" s="25"/>
      <c r="G8" s="25"/>
      <c r="H8" s="25"/>
      <c r="I8" s="34"/>
      <c r="J8" s="34"/>
      <c r="K8" s="97"/>
      <c r="L8" s="20"/>
    </row>
    <row r="9" s="5" customFormat="1" ht="21" customHeight="1" spans="1:12">
      <c r="A9" s="23"/>
      <c r="B9" s="20"/>
      <c r="C9" s="20"/>
      <c r="D9" s="25"/>
      <c r="E9" s="25"/>
      <c r="F9" s="25"/>
      <c r="G9" s="25"/>
      <c r="H9" s="25"/>
      <c r="I9" s="34"/>
      <c r="J9" s="34"/>
      <c r="K9" s="97"/>
      <c r="L9" s="20"/>
    </row>
    <row r="10" s="5" customFormat="1" ht="21" customHeight="1" spans="1:12">
      <c r="A10" s="23"/>
      <c r="B10" s="20"/>
      <c r="C10" s="20"/>
      <c r="D10" s="25"/>
      <c r="E10" s="25"/>
      <c r="F10" s="25"/>
      <c r="G10" s="25"/>
      <c r="H10" s="25"/>
      <c r="I10" s="34"/>
      <c r="J10" s="34"/>
      <c r="K10" s="97"/>
      <c r="L10" s="20"/>
    </row>
    <row r="11" s="5" customFormat="1" ht="21" customHeight="1" spans="1:12">
      <c r="A11" s="23"/>
      <c r="B11" s="20"/>
      <c r="C11" s="20"/>
      <c r="D11" s="25"/>
      <c r="E11" s="25"/>
      <c r="F11" s="25"/>
      <c r="G11" s="25"/>
      <c r="H11" s="25"/>
      <c r="I11" s="34"/>
      <c r="J11" s="34"/>
      <c r="K11" s="97"/>
      <c r="L11" s="20"/>
    </row>
    <row r="12" s="5" customFormat="1" ht="21" customHeight="1" spans="1:12">
      <c r="A12" s="23"/>
      <c r="B12" s="20"/>
      <c r="C12" s="20"/>
      <c r="D12" s="25"/>
      <c r="E12" s="25"/>
      <c r="F12" s="25"/>
      <c r="G12" s="25"/>
      <c r="H12" s="25"/>
      <c r="I12" s="34"/>
      <c r="J12" s="34"/>
      <c r="K12" s="97"/>
      <c r="L12" s="20"/>
    </row>
    <row r="13" s="5" customFormat="1" ht="21" customHeight="1" spans="1:12">
      <c r="A13" s="23"/>
      <c r="B13" s="20"/>
      <c r="C13" s="20"/>
      <c r="D13" s="25"/>
      <c r="E13" s="25"/>
      <c r="F13" s="25"/>
      <c r="G13" s="25"/>
      <c r="H13" s="25"/>
      <c r="I13" s="34"/>
      <c r="J13" s="34"/>
      <c r="K13" s="97"/>
      <c r="L13" s="20"/>
    </row>
    <row r="14" s="5" customFormat="1" ht="21" customHeight="1" spans="1:12">
      <c r="A14" s="23"/>
      <c r="B14" s="20"/>
      <c r="C14" s="20"/>
      <c r="D14" s="25"/>
      <c r="E14" s="25"/>
      <c r="F14" s="25"/>
      <c r="G14" s="25"/>
      <c r="H14" s="25"/>
      <c r="I14" s="34"/>
      <c r="J14" s="34"/>
      <c r="K14" s="97"/>
      <c r="L14" s="20"/>
    </row>
    <row r="15" s="5" customFormat="1" ht="21" customHeight="1" spans="1:12">
      <c r="A15" s="23"/>
      <c r="B15" s="20"/>
      <c r="C15" s="20"/>
      <c r="D15" s="25"/>
      <c r="E15" s="25"/>
      <c r="F15" s="25"/>
      <c r="G15" s="25"/>
      <c r="H15" s="25"/>
      <c r="I15" s="34"/>
      <c r="J15" s="34"/>
      <c r="K15" s="97"/>
      <c r="L15" s="20"/>
    </row>
    <row r="16" s="5" customFormat="1" ht="21" customHeight="1" spans="1:12">
      <c r="A16" s="23"/>
      <c r="B16" s="20"/>
      <c r="C16" s="20"/>
      <c r="D16" s="25"/>
      <c r="E16" s="25"/>
      <c r="F16" s="25"/>
      <c r="G16" s="25"/>
      <c r="H16" s="25"/>
      <c r="I16" s="34"/>
      <c r="J16" s="34"/>
      <c r="K16" s="97"/>
      <c r="L16" s="20"/>
    </row>
    <row r="17" s="5" customFormat="1" ht="21" customHeight="1" spans="1:12">
      <c r="A17" s="23"/>
      <c r="B17" s="20"/>
      <c r="C17" s="20"/>
      <c r="D17" s="25"/>
      <c r="E17" s="25"/>
      <c r="F17" s="25"/>
      <c r="G17" s="25"/>
      <c r="H17" s="25"/>
      <c r="I17" s="34"/>
      <c r="J17" s="34"/>
      <c r="K17" s="97"/>
      <c r="L17" s="20"/>
    </row>
    <row r="18" s="5" customFormat="1" ht="21" customHeight="1" spans="1:12">
      <c r="A18" s="23"/>
      <c r="B18" s="20"/>
      <c r="C18" s="20"/>
      <c r="D18" s="25"/>
      <c r="E18" s="25"/>
      <c r="F18" s="25"/>
      <c r="G18" s="25"/>
      <c r="H18" s="25"/>
      <c r="I18" s="34"/>
      <c r="J18" s="34"/>
      <c r="K18" s="97"/>
      <c r="L18" s="20"/>
    </row>
    <row r="19" s="5" customFormat="1" ht="21" customHeight="1" spans="1:12">
      <c r="A19" s="23"/>
      <c r="B19" s="20"/>
      <c r="C19" s="20"/>
      <c r="D19" s="25"/>
      <c r="E19" s="25"/>
      <c r="F19" s="25"/>
      <c r="G19" s="25"/>
      <c r="H19" s="25"/>
      <c r="I19" s="34"/>
      <c r="J19" s="34"/>
      <c r="K19" s="97"/>
      <c r="L19" s="20"/>
    </row>
    <row r="20" s="5" customFormat="1" ht="21" customHeight="1" spans="1:12">
      <c r="A20" s="23"/>
      <c r="B20" s="20"/>
      <c r="C20" s="20"/>
      <c r="D20" s="25"/>
      <c r="E20" s="25"/>
      <c r="F20" s="25"/>
      <c r="G20" s="25"/>
      <c r="H20" s="25"/>
      <c r="I20" s="34"/>
      <c r="J20" s="34"/>
      <c r="K20" s="97"/>
      <c r="L20" s="20"/>
    </row>
    <row r="21" s="5" customFormat="1" ht="21" customHeight="1" spans="1:12">
      <c r="A21" s="23"/>
      <c r="B21" s="17" t="s">
        <v>91</v>
      </c>
      <c r="C21" s="66"/>
      <c r="D21" s="66"/>
      <c r="E21" s="66"/>
      <c r="F21" s="66"/>
      <c r="G21" s="268"/>
      <c r="H21" s="25"/>
      <c r="I21" s="268">
        <f>SUM(I3:I20)</f>
        <v>0</v>
      </c>
      <c r="J21" s="268">
        <f>SUM(J3:J20)</f>
        <v>0</v>
      </c>
      <c r="K21" s="80">
        <f>IF(I21=0,0,ROUND((J21-I21)/I21*100,2))</f>
        <v>0</v>
      </c>
      <c r="L21" s="20"/>
    </row>
    <row r="22" s="5" customFormat="1" ht="21" customHeight="1" spans="1:12">
      <c r="A22" s="23"/>
      <c r="B22" s="17" t="s">
        <v>81</v>
      </c>
      <c r="C22" s="66"/>
      <c r="D22" s="66"/>
      <c r="E22" s="66"/>
      <c r="F22" s="66"/>
      <c r="G22" s="268"/>
      <c r="H22" s="25"/>
      <c r="I22" s="268"/>
      <c r="J22" s="268"/>
      <c r="K22" s="80">
        <f>IF(I22=0,0,ROUND((J22-I22)/I22*100,2))</f>
        <v>0</v>
      </c>
      <c r="L22" s="20"/>
    </row>
    <row r="23" s="5" customFormat="1" ht="21" customHeight="1" spans="1:12">
      <c r="A23" s="23"/>
      <c r="B23" s="17" t="s">
        <v>92</v>
      </c>
      <c r="C23" s="1029"/>
      <c r="D23" s="1029"/>
      <c r="E23" s="1029"/>
      <c r="F23" s="1029"/>
      <c r="G23" s="268"/>
      <c r="H23" s="17"/>
      <c r="I23" s="268">
        <f>I21-I22</f>
        <v>0</v>
      </c>
      <c r="J23" s="268">
        <f>J21-J22</f>
        <v>0</v>
      </c>
      <c r="K23" s="80">
        <f>IF(I23=0,0,ROUND((J23-I23)/I23*100,2))</f>
        <v>0</v>
      </c>
      <c r="L23" s="20"/>
    </row>
    <row r="24" s="8" customFormat="1" ht="12.75" spans="1:12">
      <c r="A24" s="1105" t="e">
        <f>#REF!&amp;#REF!</f>
        <v>#REF!</v>
      </c>
      <c r="F24" s="1105" t="e">
        <f>#REF!&amp;#REF!</f>
        <v>#REF!</v>
      </c>
      <c r="J24" s="293" t="str">
        <f>现金!G21</f>
        <v>北京卓信大华资产评估有限公司</v>
      </c>
      <c r="K24" s="293"/>
      <c r="L24" s="293"/>
    </row>
    <row r="25" s="8" customFormat="1" ht="12.75" spans="1:1">
      <c r="A25" s="1105" t="e">
        <f>#REF!&amp;#REF!</f>
        <v>#REF!</v>
      </c>
    </row>
    <row r="26" s="8" customFormat="1" ht="12.75" spans="1:1">
      <c r="A26" s="1106"/>
    </row>
  </sheetData>
  <mergeCells count="2">
    <mergeCell ref="D1:I1"/>
    <mergeCell ref="J24:L24"/>
  </mergeCells>
  <pageMargins left="0.748031496062992" right="0.354330708661417" top="0.708661417322835" bottom="0.94488188976378" header="1.14173228346457" footer="0.433070866141732"/>
  <pageSetup paperSize="9" scale="92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D6" sqref="D6"/>
    </sheetView>
  </sheetViews>
  <sheetFormatPr defaultColWidth="8.875" defaultRowHeight="15.75" outlineLevelCol="6"/>
  <cols>
    <col min="1" max="1" width="8.875" style="9"/>
    <col min="2" max="2" width="31.375" style="9" customWidth="1"/>
    <col min="3" max="3" width="24.875" style="9" customWidth="1"/>
    <col min="4" max="4" width="20.625" style="9" customWidth="1"/>
    <col min="5" max="5" width="22" style="9" customWidth="1"/>
    <col min="6" max="6" width="15.125" style="9" customWidth="1"/>
    <col min="7" max="16384" width="8.875" style="9"/>
  </cols>
  <sheetData>
    <row r="1" ht="23.1" customHeight="1" spans="1:7">
      <c r="A1" s="415"/>
      <c r="B1" s="325" t="s">
        <v>1147</v>
      </c>
      <c r="C1" s="325"/>
      <c r="D1" s="325"/>
      <c r="E1" s="325"/>
      <c r="F1" s="79" t="s">
        <v>1148</v>
      </c>
      <c r="G1" s="415"/>
    </row>
    <row r="2" ht="14.25" spans="1:6">
      <c r="A2" s="82" t="str">
        <f>CONCATENATE([9]封面!D8,[9]封面!F8,[9]封面!G8,[9]封面!H8,[9]封面!I8,[9]封面!J8,[9]封面!K8)</f>
        <v/>
      </c>
      <c r="B2" s="82"/>
      <c r="C2" s="82"/>
      <c r="D2" s="83"/>
      <c r="E2" s="83"/>
      <c r="F2" s="83"/>
    </row>
    <row r="3" s="53" customFormat="1" ht="14.25" spans="1:6">
      <c r="A3" s="3" t="e">
        <f>#REF!</f>
        <v>#REF!</v>
      </c>
      <c r="B3" s="205"/>
      <c r="C3" s="403" t="e">
        <f>#REF!</f>
        <v>#REF!</v>
      </c>
      <c r="E3" s="205"/>
      <c r="F3" s="144" t="s">
        <v>100</v>
      </c>
    </row>
    <row r="4" ht="21" customHeight="1" spans="1:6">
      <c r="A4" s="416" t="s">
        <v>1149</v>
      </c>
      <c r="B4" s="416" t="s">
        <v>1150</v>
      </c>
      <c r="C4" s="416" t="s">
        <v>1151</v>
      </c>
      <c r="D4" s="416" t="s">
        <v>1152</v>
      </c>
      <c r="E4" s="416" t="s">
        <v>380</v>
      </c>
      <c r="F4" s="416" t="s">
        <v>381</v>
      </c>
    </row>
    <row r="5" ht="21" customHeight="1" spans="1:6">
      <c r="A5" s="417" t="s">
        <v>1153</v>
      </c>
      <c r="B5" s="418" t="s">
        <v>1154</v>
      </c>
      <c r="C5" s="95">
        <f>[9]使用权资产!Q29</f>
        <v>0</v>
      </c>
      <c r="D5" s="95">
        <f>[9]使用权资产!S29</f>
        <v>0</v>
      </c>
      <c r="E5" s="95">
        <f t="shared" ref="E5:E10" si="0">D5-C5</f>
        <v>0</v>
      </c>
      <c r="F5" s="95" t="str">
        <f t="shared" ref="F5:F10" si="1">IF(C5=0,"",E5/C5*100)</f>
        <v/>
      </c>
    </row>
    <row r="6" ht="21" customHeight="1" spans="1:6">
      <c r="A6" s="417" t="s">
        <v>1155</v>
      </c>
      <c r="B6" s="419"/>
      <c r="C6" s="95"/>
      <c r="D6" s="95"/>
      <c r="E6" s="95">
        <f t="shared" si="0"/>
        <v>0</v>
      </c>
      <c r="F6" s="95" t="str">
        <f t="shared" si="1"/>
        <v/>
      </c>
    </row>
    <row r="7" ht="21" customHeight="1" spans="1:6">
      <c r="A7" s="417" t="s">
        <v>1156</v>
      </c>
      <c r="B7" s="418"/>
      <c r="C7" s="95"/>
      <c r="D7" s="95"/>
      <c r="E7" s="95">
        <f t="shared" si="0"/>
        <v>0</v>
      </c>
      <c r="F7" s="95" t="str">
        <f t="shared" si="1"/>
        <v/>
      </c>
    </row>
    <row r="8" ht="21" customHeight="1" spans="1:6">
      <c r="A8" s="417" t="s">
        <v>1157</v>
      </c>
      <c r="B8" s="420"/>
      <c r="C8" s="95"/>
      <c r="D8" s="95"/>
      <c r="E8" s="95">
        <f t="shared" si="0"/>
        <v>0</v>
      </c>
      <c r="F8" s="95" t="str">
        <f t="shared" si="1"/>
        <v/>
      </c>
    </row>
    <row r="9" ht="21" customHeight="1" spans="1:6">
      <c r="A9" s="417" t="s">
        <v>1158</v>
      </c>
      <c r="B9" s="420"/>
      <c r="C9" s="95"/>
      <c r="D9" s="95"/>
      <c r="E9" s="95">
        <f t="shared" si="0"/>
        <v>0</v>
      </c>
      <c r="F9" s="95" t="str">
        <f t="shared" si="1"/>
        <v/>
      </c>
    </row>
    <row r="10" ht="21" customHeight="1" spans="1:6">
      <c r="A10" s="417" t="s">
        <v>1159</v>
      </c>
      <c r="B10" s="420"/>
      <c r="C10" s="95"/>
      <c r="D10" s="95"/>
      <c r="E10" s="95">
        <f t="shared" si="0"/>
        <v>0</v>
      </c>
      <c r="F10" s="95" t="str">
        <f t="shared" si="1"/>
        <v/>
      </c>
    </row>
    <row r="11" ht="21" customHeight="1" spans="1:6">
      <c r="A11" s="417"/>
      <c r="B11" s="420"/>
      <c r="C11" s="95"/>
      <c r="D11" s="95"/>
      <c r="E11" s="95"/>
      <c r="F11" s="95"/>
    </row>
    <row r="12" ht="21" customHeight="1" spans="1:6">
      <c r="A12" s="417"/>
      <c r="B12" s="420"/>
      <c r="C12" s="95"/>
      <c r="D12" s="95"/>
      <c r="E12" s="95"/>
      <c r="F12" s="95"/>
    </row>
    <row r="13" ht="21" customHeight="1" spans="1:6">
      <c r="A13" s="417"/>
      <c r="B13" s="420"/>
      <c r="C13" s="95"/>
      <c r="D13" s="95"/>
      <c r="E13" s="95"/>
      <c r="F13" s="95"/>
    </row>
    <row r="14" ht="21" customHeight="1" spans="1:6">
      <c r="A14" s="417"/>
      <c r="B14" s="420"/>
      <c r="C14" s="95"/>
      <c r="D14" s="95"/>
      <c r="E14" s="95"/>
      <c r="F14" s="95"/>
    </row>
    <row r="15" ht="21" customHeight="1" spans="1:6">
      <c r="A15" s="417"/>
      <c r="B15" s="420"/>
      <c r="C15" s="95"/>
      <c r="D15" s="95"/>
      <c r="E15" s="95"/>
      <c r="F15" s="95"/>
    </row>
    <row r="16" ht="21" customHeight="1" spans="1:6">
      <c r="A16" s="417"/>
      <c r="B16" s="420"/>
      <c r="C16" s="95"/>
      <c r="D16" s="95"/>
      <c r="E16" s="95"/>
      <c r="F16" s="95"/>
    </row>
    <row r="17" ht="21" customHeight="1" spans="1:6">
      <c r="A17" s="417"/>
      <c r="B17" s="421"/>
      <c r="C17" s="95"/>
      <c r="D17" s="95"/>
      <c r="E17" s="95"/>
      <c r="F17" s="95"/>
    </row>
    <row r="18" ht="21" customHeight="1" spans="1:6">
      <c r="A18" s="417"/>
      <c r="B18" s="420"/>
      <c r="C18" s="95"/>
      <c r="D18" s="95"/>
      <c r="E18" s="95"/>
      <c r="F18" s="95"/>
    </row>
    <row r="19" ht="21" customHeight="1" spans="1:6">
      <c r="A19" s="417"/>
      <c r="B19" s="421"/>
      <c r="C19" s="95"/>
      <c r="D19" s="95"/>
      <c r="E19" s="95"/>
      <c r="F19" s="95"/>
    </row>
    <row r="20" ht="21" customHeight="1" spans="1:6">
      <c r="A20" s="417"/>
      <c r="B20" s="420"/>
      <c r="C20" s="95"/>
      <c r="D20" s="95"/>
      <c r="E20" s="95"/>
      <c r="F20" s="95"/>
    </row>
    <row r="21" ht="21" customHeight="1" spans="1:6">
      <c r="A21" s="417"/>
      <c r="B21" s="421"/>
      <c r="C21" s="95"/>
      <c r="D21" s="95"/>
      <c r="E21" s="95"/>
      <c r="F21" s="95"/>
    </row>
    <row r="22" ht="21" customHeight="1" spans="1:6">
      <c r="A22" s="422" t="s">
        <v>1160</v>
      </c>
      <c r="B22" s="423"/>
      <c r="C22" s="95">
        <f>SUM(C5:C21)</f>
        <v>0</v>
      </c>
      <c r="D22" s="95">
        <f>SUM(D5:D21)</f>
        <v>0</v>
      </c>
      <c r="E22" s="95">
        <f>D22-C22</f>
        <v>0</v>
      </c>
      <c r="F22" s="95" t="str">
        <f>IF(C22=0,"",E22/C22*100)</f>
        <v/>
      </c>
    </row>
    <row r="23" ht="14.25" spans="1:6">
      <c r="A23" s="29" t="e">
        <f>#REF!&amp;#REF!</f>
        <v>#REF!</v>
      </c>
      <c r="B23" s="96"/>
      <c r="C23" s="96"/>
      <c r="D23" s="29" t="e">
        <f>#REF!&amp;#REF!</f>
        <v>#REF!</v>
      </c>
      <c r="E23" s="30" t="str">
        <f>现金!G21</f>
        <v>北京卓信大华资产评估有限公司</v>
      </c>
      <c r="F23" s="30"/>
    </row>
    <row r="24" ht="14.25" spans="1:6">
      <c r="A24" s="29" t="e">
        <f>#REF!&amp;#REF!</f>
        <v>#REF!</v>
      </c>
      <c r="B24" s="96"/>
      <c r="C24" s="96"/>
      <c r="D24" s="96"/>
      <c r="E24" s="96"/>
      <c r="F24" s="96"/>
    </row>
    <row r="25" ht="14.25" spans="1:6">
      <c r="A25" s="402"/>
      <c r="B25" s="96"/>
      <c r="C25" s="96"/>
      <c r="D25" s="96"/>
      <c r="E25" s="96"/>
      <c r="F25" s="96"/>
    </row>
    <row r="26" ht="14.25" spans="1:6">
      <c r="A26" s="402"/>
      <c r="B26" s="96"/>
      <c r="C26" s="96"/>
      <c r="D26" s="96"/>
      <c r="E26" s="96"/>
      <c r="F26" s="96"/>
    </row>
    <row r="27" ht="14.25" spans="1:1">
      <c r="A27" s="9" t="s">
        <v>1161</v>
      </c>
    </row>
    <row r="28" spans="1:1">
      <c r="A28" s="9" t="s">
        <v>1162</v>
      </c>
    </row>
    <row r="29" ht="14.25" spans="1:1">
      <c r="A29" s="9" t="s">
        <v>1163</v>
      </c>
    </row>
  </sheetData>
  <mergeCells count="4">
    <mergeCell ref="B1:E1"/>
    <mergeCell ref="A2:F2"/>
    <mergeCell ref="A22:B22"/>
    <mergeCell ref="E23:F23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selection activeCell="D6" sqref="D6"/>
    </sheetView>
  </sheetViews>
  <sheetFormatPr defaultColWidth="8.875" defaultRowHeight="15.75"/>
  <cols>
    <col min="1" max="11" width="8.875" style="9"/>
    <col min="12" max="12" width="11.875" style="9" customWidth="1"/>
    <col min="13" max="16384" width="8.875" style="9"/>
  </cols>
  <sheetData>
    <row r="1" ht="23.25" spans="1:19">
      <c r="A1" s="390" t="s">
        <v>1164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409"/>
      <c r="S1" s="79" t="s">
        <v>1165</v>
      </c>
    </row>
    <row r="2" ht="14.25" spans="1:19">
      <c r="A2" s="82" t="str">
        <f>CONCATENATE([9]封面!D8,[9]封面!F8,[9]封面!G8,[9]封面!H8,[9]封面!I8,[9]封面!J8,[9]封面!K8)</f>
        <v/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="53" customFormat="1" ht="14.25" spans="1:19">
      <c r="A3" s="3" t="e">
        <f>#REF!</f>
        <v>#REF!</v>
      </c>
      <c r="B3" s="391"/>
      <c r="C3" s="205"/>
      <c r="D3" s="205"/>
      <c r="E3" s="205"/>
      <c r="F3" s="205"/>
      <c r="G3" s="205"/>
      <c r="H3" s="205"/>
      <c r="I3" s="403" t="e">
        <f>#REF!</f>
        <v>#REF!</v>
      </c>
      <c r="J3" s="205"/>
      <c r="L3" s="205"/>
      <c r="M3" s="205"/>
      <c r="N3" s="205"/>
      <c r="O3" s="205"/>
      <c r="P3" s="205"/>
      <c r="Q3" s="143"/>
      <c r="R3" s="144" t="s">
        <v>100</v>
      </c>
      <c r="S3" s="410"/>
    </row>
    <row r="4" ht="21" customHeight="1" spans="1:19">
      <c r="A4" s="84" t="s">
        <v>3</v>
      </c>
      <c r="B4" s="392" t="s">
        <v>1166</v>
      </c>
      <c r="C4" s="84" t="s">
        <v>1167</v>
      </c>
      <c r="D4" s="86" t="s">
        <v>579</v>
      </c>
      <c r="E4" s="393" t="s">
        <v>1168</v>
      </c>
      <c r="F4" s="393" t="s">
        <v>1169</v>
      </c>
      <c r="G4" s="393" t="s">
        <v>1170</v>
      </c>
      <c r="H4" s="394" t="s">
        <v>200</v>
      </c>
      <c r="I4" s="394" t="s">
        <v>1171</v>
      </c>
      <c r="J4" s="394" t="s">
        <v>1172</v>
      </c>
      <c r="K4" s="394" t="s">
        <v>1173</v>
      </c>
      <c r="L4" s="84" t="s">
        <v>104</v>
      </c>
      <c r="M4" s="84"/>
      <c r="N4" s="84" t="s">
        <v>9</v>
      </c>
      <c r="O4" s="84"/>
      <c r="P4" s="392" t="s">
        <v>380</v>
      </c>
      <c r="Q4" s="86" t="s">
        <v>332</v>
      </c>
      <c r="R4" s="86" t="s">
        <v>11</v>
      </c>
      <c r="S4" s="411" t="s">
        <v>1174</v>
      </c>
    </row>
    <row r="5" ht="21" customHeight="1" spans="1:19">
      <c r="A5" s="84"/>
      <c r="B5" s="395"/>
      <c r="C5" s="84"/>
      <c r="D5" s="84"/>
      <c r="E5" s="396"/>
      <c r="F5" s="396"/>
      <c r="G5" s="396"/>
      <c r="H5" s="397"/>
      <c r="I5" s="397"/>
      <c r="J5" s="397"/>
      <c r="K5" s="397"/>
      <c r="L5" s="404" t="s">
        <v>1175</v>
      </c>
      <c r="M5" s="84" t="s">
        <v>626</v>
      </c>
      <c r="N5" s="404" t="s">
        <v>1175</v>
      </c>
      <c r="O5" s="84" t="s">
        <v>626</v>
      </c>
      <c r="P5" s="395"/>
      <c r="Q5" s="84"/>
      <c r="R5" s="84"/>
      <c r="S5" s="411"/>
    </row>
    <row r="6" ht="21" customHeight="1" spans="1:19">
      <c r="A6" s="19">
        <f>ROW()-5</f>
        <v>1</v>
      </c>
      <c r="B6" s="90"/>
      <c r="C6" s="398"/>
      <c r="D6" s="398"/>
      <c r="E6" s="91"/>
      <c r="F6" s="90"/>
      <c r="G6" s="90"/>
      <c r="H6" s="90"/>
      <c r="I6" s="405"/>
      <c r="J6" s="405"/>
      <c r="K6" s="405"/>
      <c r="L6" s="95"/>
      <c r="M6" s="95"/>
      <c r="N6" s="95"/>
      <c r="O6" s="95"/>
      <c r="P6" s="95">
        <f t="shared" ref="P6:P14" si="0">O6-M6</f>
        <v>0</v>
      </c>
      <c r="Q6" s="95" t="str">
        <f t="shared" ref="Q6:Q14" si="1">IF(M6=0,"",(O6-M6)/M6*100)</f>
        <v/>
      </c>
      <c r="R6" s="412"/>
      <c r="S6" s="412"/>
    </row>
    <row r="7" ht="21" customHeight="1" spans="1:19">
      <c r="A7" s="19">
        <f t="shared" ref="A7:A15" si="2">ROW()-5</f>
        <v>2</v>
      </c>
      <c r="B7" s="90"/>
      <c r="C7" s="398"/>
      <c r="D7" s="398"/>
      <c r="E7" s="91"/>
      <c r="F7" s="90"/>
      <c r="G7" s="90"/>
      <c r="H7" s="90"/>
      <c r="I7" s="405"/>
      <c r="J7" s="405"/>
      <c r="K7" s="405"/>
      <c r="L7" s="95"/>
      <c r="M7" s="95"/>
      <c r="N7" s="95"/>
      <c r="O7" s="95"/>
      <c r="P7" s="95">
        <f t="shared" si="0"/>
        <v>0</v>
      </c>
      <c r="Q7" s="95" t="str">
        <f t="shared" si="1"/>
        <v/>
      </c>
      <c r="R7" s="412"/>
      <c r="S7" s="412"/>
    </row>
    <row r="8" ht="21" customHeight="1" spans="1:19">
      <c r="A8" s="19">
        <f t="shared" si="2"/>
        <v>3</v>
      </c>
      <c r="B8" s="90"/>
      <c r="C8" s="398"/>
      <c r="D8" s="398"/>
      <c r="E8" s="91"/>
      <c r="F8" s="90"/>
      <c r="G8" s="90"/>
      <c r="H8" s="90"/>
      <c r="I8" s="405"/>
      <c r="J8" s="405"/>
      <c r="K8" s="405"/>
      <c r="L8" s="95"/>
      <c r="M8" s="95"/>
      <c r="N8" s="95"/>
      <c r="O8" s="95"/>
      <c r="P8" s="95">
        <f t="shared" si="0"/>
        <v>0</v>
      </c>
      <c r="Q8" s="95" t="str">
        <f t="shared" si="1"/>
        <v/>
      </c>
      <c r="R8" s="412"/>
      <c r="S8" s="412"/>
    </row>
    <row r="9" ht="21" customHeight="1" spans="1:19">
      <c r="A9" s="19">
        <f t="shared" si="2"/>
        <v>4</v>
      </c>
      <c r="B9" s="90"/>
      <c r="C9" s="398"/>
      <c r="D9" s="398"/>
      <c r="E9" s="91"/>
      <c r="F9" s="90"/>
      <c r="G9" s="90"/>
      <c r="H9" s="90"/>
      <c r="I9" s="405"/>
      <c r="J9" s="405"/>
      <c r="K9" s="405"/>
      <c r="L9" s="95"/>
      <c r="M9" s="95"/>
      <c r="N9" s="95"/>
      <c r="O9" s="95"/>
      <c r="P9" s="95">
        <f t="shared" si="0"/>
        <v>0</v>
      </c>
      <c r="Q9" s="95" t="str">
        <f t="shared" si="1"/>
        <v/>
      </c>
      <c r="R9" s="412"/>
      <c r="S9" s="412"/>
    </row>
    <row r="10" ht="21" customHeight="1" spans="1:19">
      <c r="A10" s="19">
        <f t="shared" si="2"/>
        <v>5</v>
      </c>
      <c r="B10" s="90"/>
      <c r="C10" s="398"/>
      <c r="D10" s="398"/>
      <c r="E10" s="91"/>
      <c r="F10" s="90"/>
      <c r="G10" s="90"/>
      <c r="H10" s="90"/>
      <c r="I10" s="405"/>
      <c r="J10" s="405"/>
      <c r="K10" s="405"/>
      <c r="L10" s="95"/>
      <c r="M10" s="95"/>
      <c r="N10" s="95"/>
      <c r="O10" s="95"/>
      <c r="P10" s="95">
        <f t="shared" si="0"/>
        <v>0</v>
      </c>
      <c r="Q10" s="95" t="str">
        <f t="shared" si="1"/>
        <v/>
      </c>
      <c r="R10" s="412"/>
      <c r="S10" s="412"/>
    </row>
    <row r="11" ht="21" customHeight="1" spans="1:19">
      <c r="A11" s="19">
        <f t="shared" si="2"/>
        <v>6</v>
      </c>
      <c r="B11" s="90"/>
      <c r="C11" s="398"/>
      <c r="D11" s="398"/>
      <c r="E11" s="91"/>
      <c r="F11" s="90"/>
      <c r="G11" s="90"/>
      <c r="H11" s="90"/>
      <c r="I11" s="405"/>
      <c r="J11" s="405"/>
      <c r="K11" s="405"/>
      <c r="L11" s="95"/>
      <c r="M11" s="95"/>
      <c r="N11" s="95"/>
      <c r="O11" s="95"/>
      <c r="P11" s="95">
        <f t="shared" si="0"/>
        <v>0</v>
      </c>
      <c r="Q11" s="95" t="str">
        <f t="shared" si="1"/>
        <v/>
      </c>
      <c r="R11" s="412"/>
      <c r="S11" s="412"/>
    </row>
    <row r="12" ht="21" customHeight="1" spans="1:19">
      <c r="A12" s="19">
        <f t="shared" si="2"/>
        <v>7</v>
      </c>
      <c r="B12" s="90"/>
      <c r="C12" s="398"/>
      <c r="D12" s="398"/>
      <c r="E12" s="91"/>
      <c r="F12" s="90"/>
      <c r="G12" s="90"/>
      <c r="H12" s="90"/>
      <c r="I12" s="405"/>
      <c r="J12" s="405"/>
      <c r="K12" s="405"/>
      <c r="L12" s="95"/>
      <c r="M12" s="95"/>
      <c r="N12" s="95"/>
      <c r="O12" s="95"/>
      <c r="P12" s="95">
        <f t="shared" si="0"/>
        <v>0</v>
      </c>
      <c r="Q12" s="95" t="str">
        <f t="shared" si="1"/>
        <v/>
      </c>
      <c r="R12" s="412"/>
      <c r="S12" s="412"/>
    </row>
    <row r="13" ht="21" customHeight="1" spans="1:19">
      <c r="A13" s="19">
        <f t="shared" si="2"/>
        <v>8</v>
      </c>
      <c r="B13" s="90"/>
      <c r="C13" s="398"/>
      <c r="D13" s="398"/>
      <c r="E13" s="91"/>
      <c r="F13" s="90"/>
      <c r="G13" s="90"/>
      <c r="H13" s="90"/>
      <c r="I13" s="405"/>
      <c r="J13" s="405"/>
      <c r="K13" s="405"/>
      <c r="L13" s="95"/>
      <c r="M13" s="95"/>
      <c r="N13" s="95"/>
      <c r="O13" s="95"/>
      <c r="P13" s="95">
        <f t="shared" si="0"/>
        <v>0</v>
      </c>
      <c r="Q13" s="95" t="str">
        <f t="shared" si="1"/>
        <v/>
      </c>
      <c r="R13" s="412"/>
      <c r="S13" s="412"/>
    </row>
    <row r="14" ht="21" customHeight="1" spans="1:19">
      <c r="A14" s="19">
        <f t="shared" si="2"/>
        <v>9</v>
      </c>
      <c r="B14" s="90"/>
      <c r="C14" s="398"/>
      <c r="D14" s="398"/>
      <c r="E14" s="91"/>
      <c r="F14" s="90"/>
      <c r="G14" s="90"/>
      <c r="H14" s="90"/>
      <c r="I14" s="405"/>
      <c r="J14" s="405"/>
      <c r="K14" s="405"/>
      <c r="L14" s="95"/>
      <c r="M14" s="95"/>
      <c r="N14" s="95"/>
      <c r="O14" s="95"/>
      <c r="P14" s="95">
        <f t="shared" si="0"/>
        <v>0</v>
      </c>
      <c r="Q14" s="95" t="str">
        <f t="shared" si="1"/>
        <v/>
      </c>
      <c r="R14" s="412"/>
      <c r="S14" s="412"/>
    </row>
    <row r="15" ht="21" customHeight="1" spans="1:19">
      <c r="A15" s="19">
        <f t="shared" si="2"/>
        <v>10</v>
      </c>
      <c r="B15" s="90"/>
      <c r="C15" s="398"/>
      <c r="D15" s="398"/>
      <c r="E15" s="91"/>
      <c r="F15" s="90"/>
      <c r="G15" s="90"/>
      <c r="H15" s="90"/>
      <c r="I15" s="405"/>
      <c r="J15" s="405"/>
      <c r="K15" s="405"/>
      <c r="L15" s="95"/>
      <c r="M15" s="95"/>
      <c r="N15" s="95"/>
      <c r="O15" s="95"/>
      <c r="P15" s="95"/>
      <c r="Q15" s="95"/>
      <c r="R15" s="412"/>
      <c r="S15" s="412"/>
    </row>
    <row r="16" ht="21" customHeight="1" spans="1:19">
      <c r="A16" s="90"/>
      <c r="B16" s="90"/>
      <c r="C16" s="398"/>
      <c r="D16" s="398"/>
      <c r="E16" s="91"/>
      <c r="F16" s="90"/>
      <c r="G16" s="90"/>
      <c r="H16" s="90"/>
      <c r="I16" s="405"/>
      <c r="J16" s="405"/>
      <c r="K16" s="405"/>
      <c r="L16" s="95"/>
      <c r="M16" s="95"/>
      <c r="N16" s="95"/>
      <c r="O16" s="95"/>
      <c r="P16" s="95"/>
      <c r="Q16" s="95"/>
      <c r="R16" s="412"/>
      <c r="S16" s="412"/>
    </row>
    <row r="17" ht="21" customHeight="1" spans="1:19">
      <c r="A17" s="90"/>
      <c r="B17" s="90"/>
      <c r="C17" s="398"/>
      <c r="D17" s="398"/>
      <c r="E17" s="91"/>
      <c r="F17" s="90"/>
      <c r="G17" s="90"/>
      <c r="H17" s="90"/>
      <c r="I17" s="405"/>
      <c r="J17" s="405"/>
      <c r="K17" s="405"/>
      <c r="L17" s="95"/>
      <c r="M17" s="95"/>
      <c r="N17" s="95"/>
      <c r="O17" s="95"/>
      <c r="P17" s="95"/>
      <c r="Q17" s="95"/>
      <c r="R17" s="412"/>
      <c r="S17" s="412"/>
    </row>
    <row r="18" ht="21" customHeight="1" spans="1:19">
      <c r="A18" s="90"/>
      <c r="B18" s="90"/>
      <c r="C18" s="398"/>
      <c r="D18" s="398"/>
      <c r="E18" s="91"/>
      <c r="F18" s="90"/>
      <c r="G18" s="90"/>
      <c r="H18" s="90"/>
      <c r="I18" s="405"/>
      <c r="J18" s="405"/>
      <c r="K18" s="405"/>
      <c r="L18" s="95"/>
      <c r="M18" s="95"/>
      <c r="N18" s="95"/>
      <c r="O18" s="95"/>
      <c r="P18" s="95"/>
      <c r="Q18" s="95"/>
      <c r="R18" s="412"/>
      <c r="S18" s="412"/>
    </row>
    <row r="19" ht="21" customHeight="1" spans="1:19">
      <c r="A19" s="90"/>
      <c r="B19" s="90"/>
      <c r="C19" s="398"/>
      <c r="D19" s="398"/>
      <c r="E19" s="91"/>
      <c r="F19" s="90"/>
      <c r="G19" s="90"/>
      <c r="H19" s="90"/>
      <c r="I19" s="405"/>
      <c r="J19" s="405"/>
      <c r="K19" s="405"/>
      <c r="L19" s="95"/>
      <c r="M19" s="95"/>
      <c r="N19" s="95"/>
      <c r="O19" s="95"/>
      <c r="P19" s="95"/>
      <c r="Q19" s="95"/>
      <c r="R19" s="412"/>
      <c r="S19" s="412"/>
    </row>
    <row r="20" ht="21" customHeight="1" spans="1:19">
      <c r="A20" s="90"/>
      <c r="B20" s="90"/>
      <c r="C20" s="398"/>
      <c r="D20" s="398"/>
      <c r="E20" s="91"/>
      <c r="F20" s="90"/>
      <c r="G20" s="90"/>
      <c r="H20" s="90"/>
      <c r="I20" s="405"/>
      <c r="J20" s="405"/>
      <c r="K20" s="405"/>
      <c r="L20" s="95"/>
      <c r="M20" s="95"/>
      <c r="N20" s="95"/>
      <c r="O20" s="95"/>
      <c r="P20" s="95"/>
      <c r="Q20" s="95"/>
      <c r="R20" s="412"/>
      <c r="S20" s="412"/>
    </row>
    <row r="21" ht="21" customHeight="1" spans="1:19">
      <c r="A21" s="90"/>
      <c r="B21" s="90"/>
      <c r="C21" s="398"/>
      <c r="D21" s="398"/>
      <c r="E21" s="91"/>
      <c r="F21" s="90"/>
      <c r="G21" s="90"/>
      <c r="H21" s="90"/>
      <c r="I21" s="405"/>
      <c r="J21" s="405"/>
      <c r="K21" s="405"/>
      <c r="L21" s="95"/>
      <c r="M21" s="95"/>
      <c r="N21" s="95"/>
      <c r="O21" s="95"/>
      <c r="P21" s="95"/>
      <c r="Q21" s="95"/>
      <c r="R21" s="412"/>
      <c r="S21" s="412"/>
    </row>
    <row r="22" ht="21" customHeight="1" spans="1:19">
      <c r="A22" s="90"/>
      <c r="B22" s="90"/>
      <c r="C22" s="398"/>
      <c r="D22" s="398"/>
      <c r="E22" s="91"/>
      <c r="F22" s="90"/>
      <c r="G22" s="90"/>
      <c r="H22" s="90"/>
      <c r="I22" s="405"/>
      <c r="J22" s="405"/>
      <c r="K22" s="405"/>
      <c r="L22" s="95"/>
      <c r="M22" s="95"/>
      <c r="N22" s="95"/>
      <c r="O22" s="95"/>
      <c r="P22" s="95"/>
      <c r="Q22" s="95"/>
      <c r="R22" s="412"/>
      <c r="S22" s="412"/>
    </row>
    <row r="23" ht="21" customHeight="1" spans="1:19">
      <c r="A23" s="90"/>
      <c r="B23" s="90"/>
      <c r="C23" s="398"/>
      <c r="D23" s="398"/>
      <c r="E23" s="91"/>
      <c r="F23" s="90"/>
      <c r="G23" s="90"/>
      <c r="H23" s="90"/>
      <c r="I23" s="405"/>
      <c r="J23" s="405"/>
      <c r="K23" s="405"/>
      <c r="L23" s="95"/>
      <c r="M23" s="95"/>
      <c r="N23" s="95"/>
      <c r="O23" s="95"/>
      <c r="P23" s="95"/>
      <c r="Q23" s="95"/>
      <c r="R23" s="412"/>
      <c r="S23" s="412"/>
    </row>
    <row r="24" ht="21" customHeight="1" spans="1:19">
      <c r="A24" s="90"/>
      <c r="B24" s="90"/>
      <c r="C24" s="398"/>
      <c r="D24" s="398"/>
      <c r="E24" s="91"/>
      <c r="F24" s="90"/>
      <c r="G24" s="90"/>
      <c r="H24" s="90"/>
      <c r="I24" s="405"/>
      <c r="J24" s="405"/>
      <c r="K24" s="405"/>
      <c r="L24" s="95"/>
      <c r="M24" s="95"/>
      <c r="N24" s="95"/>
      <c r="O24" s="95"/>
      <c r="P24" s="95"/>
      <c r="Q24" s="95"/>
      <c r="R24" s="412"/>
      <c r="S24" s="412"/>
    </row>
    <row r="25" ht="21" customHeight="1" spans="1:19">
      <c r="A25" s="90"/>
      <c r="B25" s="90"/>
      <c r="C25" s="398"/>
      <c r="D25" s="398"/>
      <c r="E25" s="91"/>
      <c r="F25" s="90"/>
      <c r="G25" s="90"/>
      <c r="H25" s="90"/>
      <c r="I25" s="405"/>
      <c r="J25" s="405"/>
      <c r="K25" s="405"/>
      <c r="L25" s="95"/>
      <c r="M25" s="95"/>
      <c r="N25" s="95"/>
      <c r="O25" s="95"/>
      <c r="P25" s="95"/>
      <c r="Q25" s="95"/>
      <c r="R25" s="412"/>
      <c r="S25" s="412"/>
    </row>
    <row r="26" ht="21" customHeight="1" spans="1:19">
      <c r="A26" s="90"/>
      <c r="B26" s="90"/>
      <c r="C26" s="398"/>
      <c r="D26" s="398"/>
      <c r="E26" s="91"/>
      <c r="F26" s="90"/>
      <c r="G26" s="90"/>
      <c r="H26" s="90"/>
      <c r="I26" s="405"/>
      <c r="J26" s="405"/>
      <c r="K26" s="405"/>
      <c r="L26" s="95"/>
      <c r="M26" s="95"/>
      <c r="N26" s="95"/>
      <c r="O26" s="95"/>
      <c r="P26" s="95"/>
      <c r="Q26" s="95"/>
      <c r="R26" s="412"/>
      <c r="S26" s="412"/>
    </row>
    <row r="27" ht="21" customHeight="1" spans="1:19">
      <c r="A27" s="90"/>
      <c r="B27" s="90"/>
      <c r="C27" s="398"/>
      <c r="D27" s="398"/>
      <c r="E27" s="91"/>
      <c r="F27" s="90"/>
      <c r="G27" s="90"/>
      <c r="H27" s="90"/>
      <c r="I27" s="405"/>
      <c r="J27" s="405"/>
      <c r="K27" s="405"/>
      <c r="L27" s="95"/>
      <c r="M27" s="95"/>
      <c r="N27" s="95"/>
      <c r="O27" s="95"/>
      <c r="P27" s="95"/>
      <c r="Q27" s="95"/>
      <c r="R27" s="412"/>
      <c r="S27" s="412"/>
    </row>
    <row r="28" ht="21" customHeight="1" spans="1:19">
      <c r="A28" s="90"/>
      <c r="B28" s="90"/>
      <c r="C28" s="398"/>
      <c r="D28" s="398"/>
      <c r="E28" s="91"/>
      <c r="F28" s="90"/>
      <c r="G28" s="90"/>
      <c r="H28" s="90"/>
      <c r="I28" s="405"/>
      <c r="J28" s="405"/>
      <c r="K28" s="405"/>
      <c r="L28" s="95"/>
      <c r="M28" s="95"/>
      <c r="N28" s="95"/>
      <c r="O28" s="95"/>
      <c r="P28" s="95"/>
      <c r="Q28" s="95"/>
      <c r="R28" s="412"/>
      <c r="S28" s="412"/>
    </row>
    <row r="29" ht="21" customHeight="1" spans="1:19">
      <c r="A29" s="399" t="s">
        <v>414</v>
      </c>
      <c r="B29" s="400"/>
      <c r="C29" s="401"/>
      <c r="D29" s="155"/>
      <c r="E29" s="155"/>
      <c r="F29" s="90"/>
      <c r="G29" s="90"/>
      <c r="H29" s="90"/>
      <c r="I29" s="406">
        <f>SUM(I6:I28)</f>
        <v>0</v>
      </c>
      <c r="J29" s="406"/>
      <c r="K29" s="406"/>
      <c r="L29" s="406">
        <f>SUM(L6:L28)</f>
        <v>0</v>
      </c>
      <c r="M29" s="406">
        <f>SUM(M6:M28)</f>
        <v>0</v>
      </c>
      <c r="N29" s="406">
        <f>SUM(N6:N28)</f>
        <v>0</v>
      </c>
      <c r="O29" s="406">
        <f>SUM(O6:O28)</f>
        <v>0</v>
      </c>
      <c r="P29" s="95">
        <f>O29-M29</f>
        <v>0</v>
      </c>
      <c r="Q29" s="95" t="str">
        <f>IF(M29=0,"",(O29-M29)/M29*100)</f>
        <v/>
      </c>
      <c r="R29" s="412"/>
      <c r="S29" s="412"/>
    </row>
    <row r="30" ht="15" customHeight="1" spans="1:19">
      <c r="A30" s="29" t="e">
        <f>#REF!&amp;#REF!</f>
        <v>#REF!</v>
      </c>
      <c r="B30" s="402"/>
      <c r="C30" s="96"/>
      <c r="D30" s="96"/>
      <c r="E30" s="96"/>
      <c r="F30" s="96"/>
      <c r="G30" s="96"/>
      <c r="H30" s="96"/>
      <c r="I30" s="96"/>
      <c r="J30" s="96"/>
      <c r="K30" s="29" t="e">
        <f>#REF!&amp;#REF!</f>
        <v>#REF!</v>
      </c>
      <c r="L30" s="96"/>
      <c r="M30" s="96"/>
      <c r="N30" s="96"/>
      <c r="O30" s="96"/>
      <c r="P30" s="96"/>
      <c r="Q30" s="413" t="str">
        <f>现金!G21</f>
        <v>北京卓信大华资产评估有限公司</v>
      </c>
      <c r="R30" s="414"/>
      <c r="S30" s="414"/>
    </row>
    <row r="31" ht="14.25" spans="1:19">
      <c r="A31" s="29" t="e">
        <f>#REF!&amp;#REF!</f>
        <v>#REF!</v>
      </c>
      <c r="B31" s="96"/>
      <c r="C31" s="96"/>
      <c r="D31" s="96"/>
      <c r="E31" s="96"/>
      <c r="F31" s="96"/>
      <c r="G31" s="96"/>
      <c r="H31" s="96"/>
      <c r="I31" s="407"/>
      <c r="J31" s="407"/>
      <c r="K31" s="407"/>
      <c r="L31" s="408"/>
      <c r="M31" s="408"/>
      <c r="N31" s="408"/>
      <c r="O31" s="408"/>
      <c r="P31" s="408"/>
      <c r="Q31" s="96"/>
      <c r="R31" s="96"/>
      <c r="S31" s="96"/>
    </row>
  </sheetData>
  <mergeCells count="21">
    <mergeCell ref="A1:Q1"/>
    <mergeCell ref="A2:R2"/>
    <mergeCell ref="L4:M4"/>
    <mergeCell ref="N4:O4"/>
    <mergeCell ref="A29:C29"/>
    <mergeCell ref="Q30:S3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P4:P5"/>
    <mergeCell ref="Q4:Q5"/>
    <mergeCell ref="R4:R5"/>
    <mergeCell ref="S4:S5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6"/>
  <sheetViews>
    <sheetView workbookViewId="0">
      <selection activeCell="D6" sqref="D6"/>
    </sheetView>
  </sheetViews>
  <sheetFormatPr defaultColWidth="8.625" defaultRowHeight="15.75"/>
  <cols>
    <col min="1" max="1" width="10" style="2" customWidth="1"/>
    <col min="2" max="2" width="20.125" style="2" customWidth="1"/>
    <col min="3" max="3" width="16.125" style="2" customWidth="1"/>
    <col min="4" max="4" width="18.625" style="2" customWidth="1"/>
    <col min="5" max="5" width="18.5" style="2" customWidth="1"/>
    <col min="6" max="6" width="14.875" style="2" customWidth="1"/>
    <col min="7" max="7" width="16.5" style="2" customWidth="1"/>
    <col min="8" max="8" width="26.125" style="2" customWidth="1"/>
    <col min="9" max="9" width="14.5" style="2" customWidth="1"/>
    <col min="10" max="16384" width="8.625" style="2"/>
  </cols>
  <sheetData>
    <row r="1" ht="30" customHeight="1" spans="1:13">
      <c r="A1" s="324"/>
      <c r="B1" s="325" t="s">
        <v>1176</v>
      </c>
      <c r="C1" s="325"/>
      <c r="D1" s="325"/>
      <c r="E1" s="325"/>
      <c r="F1" s="325"/>
      <c r="G1" s="79" t="s">
        <v>1177</v>
      </c>
      <c r="J1" s="31"/>
      <c r="K1" s="31"/>
      <c r="L1" s="31"/>
      <c r="M1" s="31"/>
    </row>
    <row r="2" ht="15" customHeight="1" spans="7:13">
      <c r="G2" s="79"/>
      <c r="J2" s="31"/>
      <c r="K2" s="31"/>
      <c r="L2" s="31"/>
      <c r="M2" s="31"/>
    </row>
    <row r="3" s="3" customFormat="1" ht="21" customHeight="1" spans="1:9">
      <c r="A3" s="3" t="e">
        <f>#REF!</f>
        <v>#REF!</v>
      </c>
      <c r="D3" s="14" t="e">
        <f>#REF!</f>
        <v>#REF!</v>
      </c>
      <c r="E3" s="326"/>
      <c r="F3" s="326"/>
      <c r="G3" s="15" t="s">
        <v>2</v>
      </c>
      <c r="I3" s="134"/>
    </row>
    <row r="4" s="4" customFormat="1" ht="21" customHeight="1" spans="1:7">
      <c r="A4" s="72" t="s">
        <v>3</v>
      </c>
      <c r="B4" s="72" t="s">
        <v>1114</v>
      </c>
      <c r="C4" s="56" t="s">
        <v>444</v>
      </c>
      <c r="D4" s="56" t="s">
        <v>8</v>
      </c>
      <c r="E4" s="72" t="s">
        <v>9</v>
      </c>
      <c r="F4" s="72" t="s">
        <v>10</v>
      </c>
      <c r="G4" s="72" t="s">
        <v>19</v>
      </c>
    </row>
    <row r="5" s="323" customFormat="1" ht="21" customHeight="1" spans="1:7">
      <c r="A5" s="23" t="s">
        <v>1178</v>
      </c>
      <c r="B5" s="67" t="s">
        <v>1179</v>
      </c>
      <c r="C5" s="48">
        <f>无形资产—土地使用权!J21</f>
        <v>0</v>
      </c>
      <c r="D5" s="48">
        <f>无形资产—土地使用权!K21</f>
        <v>0</v>
      </c>
      <c r="E5" s="48">
        <f>无形资产—土地使用权!L21</f>
        <v>0</v>
      </c>
      <c r="F5" s="97">
        <f>IF(D5=0,0,ROUND((E5-D5)/D5*100,2))</f>
        <v>0</v>
      </c>
      <c r="G5" s="338"/>
    </row>
    <row r="6" s="323" customFormat="1" ht="21" customHeight="1" spans="1:7">
      <c r="A6" s="329" t="s">
        <v>1180</v>
      </c>
      <c r="B6" s="67" t="s">
        <v>1181</v>
      </c>
      <c r="C6" s="333">
        <f>无形资产—资源开采权!I21</f>
        <v>0</v>
      </c>
      <c r="D6" s="333">
        <f>无形资产—资源开采权!J21</f>
        <v>0</v>
      </c>
      <c r="E6" s="333">
        <f>无形资产—资源开采权!K21</f>
        <v>0</v>
      </c>
      <c r="F6" s="97">
        <f>IF(D6=0,0,ROUND((E6-D6)/D6*100,2))</f>
        <v>0</v>
      </c>
      <c r="G6" s="338"/>
    </row>
    <row r="7" s="323" customFormat="1" ht="21" customHeight="1" spans="1:7">
      <c r="A7" s="23" t="s">
        <v>1182</v>
      </c>
      <c r="B7" s="67" t="s">
        <v>1183</v>
      </c>
      <c r="C7" s="333">
        <f>无形资产—其他无形!G21</f>
        <v>0</v>
      </c>
      <c r="D7" s="333">
        <f>无形资产—其他无形!H21</f>
        <v>0</v>
      </c>
      <c r="E7" s="333">
        <f>无形资产—其他无形!J21</f>
        <v>0</v>
      </c>
      <c r="F7" s="97">
        <f>IF(D7=0,0,ROUND((E7-D7)/D7*100,2))</f>
        <v>0</v>
      </c>
      <c r="G7" s="338"/>
    </row>
    <row r="8" s="323" customFormat="1" ht="21" customHeight="1" spans="1:7">
      <c r="A8" s="329"/>
      <c r="B8" s="332"/>
      <c r="C8" s="333"/>
      <c r="D8" s="333"/>
      <c r="E8" s="331"/>
      <c r="F8" s="80"/>
      <c r="G8" s="333"/>
    </row>
    <row r="9" s="323" customFormat="1" ht="21" customHeight="1" spans="1:7">
      <c r="A9" s="329"/>
      <c r="B9" s="332"/>
      <c r="C9" s="333"/>
      <c r="D9" s="333"/>
      <c r="E9" s="331"/>
      <c r="F9" s="80"/>
      <c r="G9" s="333"/>
    </row>
    <row r="10" s="323" customFormat="1" ht="21" customHeight="1" spans="1:7">
      <c r="A10" s="329"/>
      <c r="B10" s="332"/>
      <c r="C10" s="333"/>
      <c r="D10" s="333"/>
      <c r="E10" s="331"/>
      <c r="F10" s="80"/>
      <c r="G10" s="333"/>
    </row>
    <row r="11" s="323" customFormat="1" ht="21" customHeight="1" spans="1:7">
      <c r="A11" s="329"/>
      <c r="B11" s="332"/>
      <c r="C11" s="333"/>
      <c r="D11" s="333"/>
      <c r="E11" s="331"/>
      <c r="F11" s="80"/>
      <c r="G11" s="333"/>
    </row>
    <row r="12" s="323" customFormat="1" ht="21" customHeight="1" spans="1:7">
      <c r="A12" s="329"/>
      <c r="B12" s="332"/>
      <c r="C12" s="333"/>
      <c r="D12" s="333"/>
      <c r="E12" s="331"/>
      <c r="F12" s="80"/>
      <c r="G12" s="333"/>
    </row>
    <row r="13" s="323" customFormat="1" ht="21" customHeight="1" spans="1:7">
      <c r="A13" s="329"/>
      <c r="B13" s="332"/>
      <c r="C13" s="333"/>
      <c r="D13" s="333"/>
      <c r="E13" s="331"/>
      <c r="F13" s="80"/>
      <c r="G13" s="333"/>
    </row>
    <row r="14" s="323" customFormat="1" ht="21" customHeight="1" spans="1:7">
      <c r="A14" s="329"/>
      <c r="B14" s="332"/>
      <c r="C14" s="333"/>
      <c r="D14" s="333"/>
      <c r="E14" s="331"/>
      <c r="F14" s="80"/>
      <c r="G14" s="333"/>
    </row>
    <row r="15" s="323" customFormat="1" ht="21" customHeight="1" spans="1:7">
      <c r="A15" s="329"/>
      <c r="B15" s="332"/>
      <c r="C15" s="333"/>
      <c r="D15" s="333"/>
      <c r="E15" s="331"/>
      <c r="F15" s="80"/>
      <c r="G15" s="333"/>
    </row>
    <row r="16" s="5" customFormat="1" ht="21" customHeight="1" spans="1:7">
      <c r="A16" s="329"/>
      <c r="B16" s="64"/>
      <c r="C16" s="331"/>
      <c r="D16" s="331"/>
      <c r="E16" s="331"/>
      <c r="F16" s="80"/>
      <c r="G16" s="63"/>
    </row>
    <row r="17" s="5" customFormat="1" ht="21" customHeight="1" spans="1:7">
      <c r="A17" s="329"/>
      <c r="B17" s="64"/>
      <c r="C17" s="331"/>
      <c r="D17" s="331"/>
      <c r="E17" s="331"/>
      <c r="F17" s="80"/>
      <c r="G17" s="63"/>
    </row>
    <row r="18" s="5" customFormat="1" ht="21" customHeight="1" spans="1:7">
      <c r="A18" s="23"/>
      <c r="B18" s="17" t="s">
        <v>1184</v>
      </c>
      <c r="C18" s="28"/>
      <c r="D18" s="28" t="e">
        <f>SUM(D3:D17)</f>
        <v>#REF!</v>
      </c>
      <c r="E18" s="28">
        <f>SUM(E3:E17)</f>
        <v>0</v>
      </c>
      <c r="F18" s="80" t="e">
        <f>IF(D18=0,0,ROUND((E18-D18)/D18*100,2))</f>
        <v>#REF!</v>
      </c>
      <c r="G18" s="27"/>
    </row>
    <row r="19" s="5" customFormat="1" ht="21" customHeight="1" spans="1:7">
      <c r="A19" s="23"/>
      <c r="B19" s="17" t="s">
        <v>1185</v>
      </c>
      <c r="C19" s="28"/>
      <c r="D19" s="28">
        <f>无形资产—土地使用权!K20+无形资产—资源开采权!J20+无形资产—其他无形!H20</f>
        <v>0</v>
      </c>
      <c r="E19" s="28">
        <f>无形资产—土地使用权!L20+无形资产—资源开采权!K20+无形资产—其他无形!I20</f>
        <v>0</v>
      </c>
      <c r="F19" s="80">
        <f>IF(D19=0,0,ROUND((E19-D19)/D19*100,2))</f>
        <v>0</v>
      </c>
      <c r="G19" s="27"/>
    </row>
    <row r="20" s="6" customFormat="1" ht="21" customHeight="1" spans="1:7">
      <c r="A20" s="27"/>
      <c r="B20" s="17" t="s">
        <v>1186</v>
      </c>
      <c r="C20" s="28"/>
      <c r="D20" s="28" t="e">
        <f>D18-D19</f>
        <v>#REF!</v>
      </c>
      <c r="E20" s="28">
        <f>E18-E19</f>
        <v>0</v>
      </c>
      <c r="F20" s="80" t="e">
        <f>IF(D20=0,0,ROUND((E20-D20)/D20*100,2))</f>
        <v>#REF!</v>
      </c>
      <c r="G20" s="27"/>
    </row>
    <row r="21" s="7" customFormat="1" ht="16.5" customHeight="1" spans="1:10">
      <c r="A21" s="388" t="e">
        <f>油气资产!A22</f>
        <v>#REF!</v>
      </c>
      <c r="B21" s="389"/>
      <c r="D21" s="388" t="e">
        <f>油气资产!F22</f>
        <v>#REF!</v>
      </c>
      <c r="G21" s="135" t="str">
        <f>油气资产!H22</f>
        <v>北京卓信大华资产评估有限公司</v>
      </c>
      <c r="I21" s="30"/>
      <c r="J21" s="30"/>
    </row>
    <row r="22" s="7" customFormat="1" ht="16.5" customHeight="1" spans="1:10">
      <c r="A22" s="388" t="e">
        <f>油气资产!A23</f>
        <v>#REF!</v>
      </c>
      <c r="B22" s="388" t="e">
        <f>#REF!&amp;#REF!</f>
        <v>#REF!</v>
      </c>
      <c r="C22" s="388"/>
      <c r="D22" s="5"/>
      <c r="E22" s="5"/>
      <c r="F22" s="5"/>
      <c r="G22" s="5"/>
      <c r="H22" s="5"/>
      <c r="I22" s="5"/>
      <c r="J22" s="5"/>
    </row>
    <row r="23" s="5" customFormat="1" ht="12.75"/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31" customFormat="1" ht="12.75"/>
    <row r="48" s="31" customFormat="1" ht="12.75"/>
    <row r="49" s="31" customFormat="1" ht="12.75"/>
    <row r="50" s="31" customFormat="1" ht="12.75"/>
    <row r="51" s="31" customFormat="1" ht="12.75"/>
    <row r="52" s="31" customFormat="1" ht="12.75"/>
    <row r="53" s="31" customFormat="1" ht="12.75"/>
    <row r="54" s="31" customFormat="1" ht="12.75"/>
    <row r="55" s="31" customFormat="1" ht="12.75"/>
    <row r="56" s="31" customFormat="1" ht="12.75"/>
    <row r="57" s="31" customFormat="1" ht="12.75"/>
    <row r="58" s="31" customFormat="1" ht="12.75"/>
    <row r="59" s="31" customFormat="1" ht="12.75"/>
    <row r="60" s="31" customFormat="1" ht="12.75"/>
    <row r="61" s="31" customFormat="1" ht="12.75"/>
    <row r="62" s="31" customFormat="1" ht="12.75"/>
    <row r="63" s="31" customFormat="1" ht="12.75"/>
    <row r="64" s="31" customFormat="1" ht="12.75"/>
    <row r="65" s="31" customFormat="1" ht="12.75"/>
    <row r="66" s="31" customFormat="1" ht="12.75"/>
    <row r="67" s="31" customFormat="1" ht="12.75"/>
    <row r="68" s="31" customFormat="1" ht="12.75"/>
    <row r="69" s="31" customFormat="1" ht="12.75"/>
    <row r="70" s="31" customFormat="1" ht="12.75"/>
    <row r="71" s="31" customFormat="1" ht="12.75"/>
    <row r="72" s="31" customFormat="1" ht="12.75"/>
    <row r="73" s="31" customFormat="1" ht="12.75"/>
    <row r="74" s="31" customFormat="1" ht="12.75"/>
    <row r="75" s="31" customFormat="1" ht="12.75"/>
    <row r="76" s="31" customFormat="1" ht="12.75"/>
    <row r="77" s="31" customFormat="1" ht="12.75"/>
    <row r="78" ht="14.25" spans="1:2">
      <c r="A78" s="31"/>
      <c r="B78" s="31"/>
    </row>
    <row r="79" ht="14.25" spans="1:2">
      <c r="A79" s="31"/>
      <c r="B79" s="31"/>
    </row>
    <row r="80" ht="14.25" spans="1:2">
      <c r="A80" s="31"/>
      <c r="B80" s="31"/>
    </row>
    <row r="81" ht="14.25" spans="1:2">
      <c r="A81" s="31"/>
      <c r="B81" s="31"/>
    </row>
    <row r="82" ht="14.25" spans="1:2">
      <c r="A82" s="31"/>
      <c r="B82" s="31"/>
    </row>
    <row r="83" ht="14.25" spans="1:2">
      <c r="A83" s="31"/>
      <c r="B83" s="31"/>
    </row>
    <row r="84" ht="14.25" spans="1:2">
      <c r="A84" s="31"/>
      <c r="B84" s="31"/>
    </row>
    <row r="85" ht="14.25" spans="1:2">
      <c r="A85" s="31"/>
      <c r="B85" s="31"/>
    </row>
    <row r="86" ht="14.25" spans="1:2">
      <c r="A86" s="31"/>
      <c r="B86" s="31"/>
    </row>
    <row r="87" ht="14.25" spans="1:2">
      <c r="A87" s="31"/>
      <c r="B87" s="31"/>
    </row>
    <row r="88" ht="14.25" spans="1:2">
      <c r="A88" s="31"/>
      <c r="B88" s="31"/>
    </row>
    <row r="89" ht="14.25" spans="1:2">
      <c r="A89" s="31"/>
      <c r="B89" s="31"/>
    </row>
    <row r="90" ht="14.25" spans="1:2">
      <c r="A90" s="31"/>
      <c r="B90" s="31"/>
    </row>
    <row r="91" ht="14.25" spans="1:2">
      <c r="A91" s="31"/>
      <c r="B91" s="31"/>
    </row>
    <row r="92" ht="14.25" spans="1:2">
      <c r="A92" s="31"/>
      <c r="B92" s="31"/>
    </row>
    <row r="93" ht="14.25" spans="1:2">
      <c r="A93" s="31"/>
      <c r="B93" s="31"/>
    </row>
    <row r="94" ht="14.25" spans="1:2">
      <c r="A94" s="31"/>
      <c r="B94" s="31"/>
    </row>
    <row r="95" ht="14.25" spans="1:2">
      <c r="A95" s="31"/>
      <c r="B95" s="31"/>
    </row>
    <row r="96" ht="14.25" spans="1:2">
      <c r="A96" s="31"/>
      <c r="B96" s="31"/>
    </row>
    <row r="97" ht="14.25" spans="1:2">
      <c r="A97" s="31"/>
      <c r="B97" s="31"/>
    </row>
    <row r="98" ht="14.25" spans="1:2">
      <c r="A98" s="31"/>
      <c r="B98" s="31"/>
    </row>
    <row r="99" ht="14.25" spans="1:2">
      <c r="A99" s="31"/>
      <c r="B99" s="31"/>
    </row>
    <row r="100" ht="14.25" spans="1:2">
      <c r="A100" s="31"/>
      <c r="B100" s="31"/>
    </row>
    <row r="101" ht="14.25" spans="1:2">
      <c r="A101" s="31"/>
      <c r="B101" s="31"/>
    </row>
    <row r="102" ht="14.25" spans="1:2">
      <c r="A102" s="31"/>
      <c r="B102" s="31"/>
    </row>
    <row r="103" ht="14.25" spans="1:2">
      <c r="A103" s="31"/>
      <c r="B103" s="31"/>
    </row>
    <row r="104" ht="14.25" spans="1:2">
      <c r="A104" s="31"/>
      <c r="B104" s="31"/>
    </row>
    <row r="105" ht="14.25" spans="1:2">
      <c r="A105" s="31"/>
      <c r="B105" s="31"/>
    </row>
    <row r="106" ht="14.25" spans="1:2">
      <c r="A106" s="31"/>
      <c r="B106" s="31"/>
    </row>
    <row r="107" ht="14.25" spans="1:2">
      <c r="A107" s="31"/>
      <c r="B107" s="31"/>
    </row>
    <row r="108" ht="14.25" spans="1:2">
      <c r="A108" s="31"/>
      <c r="B108" s="31"/>
    </row>
    <row r="109" ht="14.25" spans="1:2">
      <c r="A109" s="31"/>
      <c r="B109" s="31"/>
    </row>
    <row r="110" ht="14.25" spans="1:2">
      <c r="A110" s="31"/>
      <c r="B110" s="31"/>
    </row>
    <row r="111" ht="14.25" spans="1:2">
      <c r="A111" s="31"/>
      <c r="B111" s="31"/>
    </row>
    <row r="112" ht="14.25" spans="1:2">
      <c r="A112" s="31"/>
      <c r="B112" s="31"/>
    </row>
    <row r="113" ht="14.25" spans="1:2">
      <c r="A113" s="31"/>
      <c r="B113" s="31"/>
    </row>
    <row r="114" ht="14.25" spans="1:2">
      <c r="A114" s="31"/>
      <c r="B114" s="31"/>
    </row>
    <row r="115" ht="14.25" spans="1:2">
      <c r="A115" s="31"/>
      <c r="B115" s="31"/>
    </row>
    <row r="116" ht="14.25" spans="1:2">
      <c r="A116" s="31"/>
      <c r="B116" s="31"/>
    </row>
    <row r="117" ht="14.25" spans="1:2">
      <c r="A117" s="31"/>
      <c r="B117" s="31"/>
    </row>
    <row r="118" ht="14.25" spans="1:2">
      <c r="A118" s="31"/>
      <c r="B118" s="31"/>
    </row>
    <row r="119" ht="14.25" spans="1:2">
      <c r="A119" s="31"/>
      <c r="B119" s="31"/>
    </row>
    <row r="120" ht="14.25" spans="1:2">
      <c r="A120" s="31"/>
      <c r="B120" s="31"/>
    </row>
    <row r="121" ht="14.25" spans="1:2">
      <c r="A121" s="31"/>
      <c r="B121" s="31"/>
    </row>
    <row r="122" ht="14.25" spans="1:2">
      <c r="A122" s="31"/>
      <c r="B122" s="31"/>
    </row>
    <row r="123" ht="14.25" spans="1:2">
      <c r="A123" s="31"/>
      <c r="B123" s="31"/>
    </row>
    <row r="124" ht="14.25" spans="1:2">
      <c r="A124" s="31"/>
      <c r="B124" s="31"/>
    </row>
    <row r="125" ht="14.25" spans="1:2">
      <c r="A125" s="31"/>
      <c r="B125" s="31"/>
    </row>
    <row r="126" ht="14.25" spans="1:2">
      <c r="A126" s="31"/>
      <c r="B126" s="31"/>
    </row>
    <row r="127" ht="14.25" spans="1:2">
      <c r="A127" s="31"/>
      <c r="B127" s="31"/>
    </row>
    <row r="128" ht="14.25" spans="1:2">
      <c r="A128" s="31"/>
      <c r="B128" s="31"/>
    </row>
    <row r="129" ht="14.25" spans="1:2">
      <c r="A129" s="31"/>
      <c r="B129" s="31"/>
    </row>
    <row r="130" ht="14.25" spans="1:2">
      <c r="A130" s="31"/>
      <c r="B130" s="31"/>
    </row>
    <row r="131" ht="14.25" spans="1:2">
      <c r="A131" s="31"/>
      <c r="B131" s="31"/>
    </row>
    <row r="132" ht="14.25" spans="1:2">
      <c r="A132" s="31"/>
      <c r="B132" s="31"/>
    </row>
    <row r="133" ht="14.25" spans="1:2">
      <c r="A133" s="31"/>
      <c r="B133" s="31"/>
    </row>
    <row r="134" ht="14.25" spans="1:2">
      <c r="A134" s="31"/>
      <c r="B134" s="31"/>
    </row>
    <row r="135" ht="14.25" spans="1:2">
      <c r="A135" s="31"/>
      <c r="B135" s="31"/>
    </row>
    <row r="136" ht="14.25" spans="1:2">
      <c r="A136" s="31"/>
      <c r="B136" s="31"/>
    </row>
    <row r="137" ht="14.25" spans="1:2">
      <c r="A137" s="31"/>
      <c r="B137" s="31"/>
    </row>
    <row r="138" ht="14.25" spans="1:2">
      <c r="A138" s="31"/>
      <c r="B138" s="31"/>
    </row>
    <row r="139" ht="14.25" spans="1:2">
      <c r="A139" s="31"/>
      <c r="B139" s="31"/>
    </row>
    <row r="140" ht="14.25" spans="1:2">
      <c r="A140" s="31"/>
      <c r="B140" s="31"/>
    </row>
    <row r="141" ht="14.25" spans="1:2">
      <c r="A141" s="31"/>
      <c r="B141" s="31"/>
    </row>
    <row r="142" ht="14.25" spans="1:2">
      <c r="A142" s="31"/>
      <c r="B142" s="31"/>
    </row>
    <row r="143" ht="14.25" spans="1:2">
      <c r="A143" s="31"/>
      <c r="B143" s="31"/>
    </row>
    <row r="144" ht="14.25" spans="1:2">
      <c r="A144" s="31"/>
      <c r="B144" s="31"/>
    </row>
    <row r="145" ht="14.25" spans="1:2">
      <c r="A145" s="31"/>
      <c r="B145" s="31"/>
    </row>
    <row r="146" ht="14.25" spans="1:2">
      <c r="A146" s="31"/>
      <c r="B146" s="31"/>
    </row>
  </sheetData>
  <mergeCells count="2">
    <mergeCell ref="B1:F1"/>
    <mergeCell ref="I21:J21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6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D6" sqref="D6"/>
    </sheetView>
  </sheetViews>
  <sheetFormatPr defaultColWidth="8.625" defaultRowHeight="15.75"/>
  <cols>
    <col min="1" max="1" width="5.125" style="159" customWidth="1"/>
    <col min="2" max="2" width="14.125" style="159" customWidth="1"/>
    <col min="3" max="3" width="10.625" style="159" customWidth="1"/>
    <col min="4" max="4" width="7.875" style="159" customWidth="1"/>
    <col min="5" max="5" width="5.625" style="159" customWidth="1"/>
    <col min="6" max="6" width="5.125" style="159" customWidth="1"/>
    <col min="7" max="7" width="5.625" style="159" customWidth="1"/>
    <col min="8" max="8" width="4.625" style="159" customWidth="1"/>
    <col min="9" max="9" width="8.125" style="159" customWidth="1"/>
    <col min="10" max="10" width="11.125" style="159" customWidth="1"/>
    <col min="11" max="12" width="13.625" style="159" customWidth="1"/>
    <col min="13" max="14" width="9.875" style="159" customWidth="1"/>
    <col min="15" max="15" width="11.125" style="159" customWidth="1"/>
    <col min="16" max="16" width="12.875" style="159" customWidth="1"/>
    <col min="17" max="19" width="8.625" style="9" customWidth="1"/>
    <col min="20" max="16384" width="8.625" style="159"/>
  </cols>
  <sheetData>
    <row r="1" ht="30" customHeight="1" spans="1:21">
      <c r="A1" s="351"/>
      <c r="B1" s="136" t="s">
        <v>1187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5" t="s">
        <v>1188</v>
      </c>
      <c r="T1" s="199"/>
      <c r="U1" s="199"/>
    </row>
    <row r="2" ht="15" customHeight="1" spans="15:21">
      <c r="O2" s="135"/>
      <c r="T2" s="199"/>
      <c r="U2" s="199"/>
    </row>
    <row r="3" s="139" customFormat="1" ht="21" customHeight="1" spans="1:15">
      <c r="A3" s="139" t="e">
        <f>#REF!</f>
        <v>#REF!</v>
      </c>
      <c r="D3" s="140"/>
      <c r="E3" s="140"/>
      <c r="G3" s="354"/>
      <c r="H3" s="354" t="e">
        <f>#REF!</f>
        <v>#REF!</v>
      </c>
      <c r="J3" s="140"/>
      <c r="L3" s="375"/>
      <c r="M3" s="375"/>
      <c r="N3" s="375"/>
      <c r="O3" s="142" t="s">
        <v>2</v>
      </c>
    </row>
    <row r="4" s="160" customFormat="1" ht="21" customHeight="1" spans="1:16">
      <c r="A4" s="213" t="s">
        <v>3</v>
      </c>
      <c r="B4" s="213" t="s">
        <v>437</v>
      </c>
      <c r="C4" s="213" t="s">
        <v>438</v>
      </c>
      <c r="D4" s="213" t="s">
        <v>439</v>
      </c>
      <c r="E4" s="213" t="s">
        <v>1189</v>
      </c>
      <c r="F4" s="213" t="s">
        <v>1190</v>
      </c>
      <c r="G4" s="213" t="s">
        <v>441</v>
      </c>
      <c r="H4" s="213" t="s">
        <v>442</v>
      </c>
      <c r="I4" s="356" t="s">
        <v>443</v>
      </c>
      <c r="J4" s="174" t="s">
        <v>444</v>
      </c>
      <c r="K4" s="174" t="s">
        <v>8</v>
      </c>
      <c r="L4" s="356" t="s">
        <v>9</v>
      </c>
      <c r="M4" s="213" t="s">
        <v>10</v>
      </c>
      <c r="N4" s="213" t="s">
        <v>204</v>
      </c>
      <c r="O4" s="213" t="s">
        <v>19</v>
      </c>
      <c r="P4" s="213" t="s">
        <v>315</v>
      </c>
    </row>
    <row r="5" s="162" customFormat="1" ht="21" customHeight="1" spans="1:16">
      <c r="A5" s="19">
        <f>ROW()-4</f>
        <v>1</v>
      </c>
      <c r="B5" s="357"/>
      <c r="C5" s="358"/>
      <c r="D5" s="359"/>
      <c r="E5" s="359"/>
      <c r="F5" s="359"/>
      <c r="G5" s="359"/>
      <c r="H5" s="295"/>
      <c r="I5" s="360"/>
      <c r="J5" s="363"/>
      <c r="K5" s="376"/>
      <c r="L5" s="377"/>
      <c r="M5" s="378"/>
      <c r="N5" s="385"/>
      <c r="O5" s="213"/>
      <c r="P5" s="184"/>
    </row>
    <row r="6" s="162" customFormat="1" ht="21" customHeight="1" spans="1:16">
      <c r="A6" s="19">
        <f>ROW()-4</f>
        <v>2</v>
      </c>
      <c r="B6" s="357"/>
      <c r="C6" s="358"/>
      <c r="D6" s="359"/>
      <c r="E6" s="359"/>
      <c r="F6" s="359"/>
      <c r="G6" s="359"/>
      <c r="H6" s="295"/>
      <c r="I6" s="360"/>
      <c r="J6" s="363"/>
      <c r="K6" s="376"/>
      <c r="L6" s="377"/>
      <c r="M6" s="379">
        <f>IF(K6=0,0,ROUND((L6-K6)/K6*100,2))</f>
        <v>0</v>
      </c>
      <c r="N6" s="379"/>
      <c r="O6" s="213"/>
      <c r="P6" s="184"/>
    </row>
    <row r="7" s="162" customFormat="1" ht="21" customHeight="1" spans="1:16">
      <c r="A7" s="19">
        <f>ROW()-4</f>
        <v>3</v>
      </c>
      <c r="B7" s="357"/>
      <c r="C7" s="358"/>
      <c r="D7" s="359"/>
      <c r="E7" s="359"/>
      <c r="F7" s="359"/>
      <c r="G7" s="359"/>
      <c r="H7" s="295"/>
      <c r="I7" s="360"/>
      <c r="J7" s="363"/>
      <c r="K7" s="376"/>
      <c r="L7" s="377"/>
      <c r="M7" s="378"/>
      <c r="N7" s="378"/>
      <c r="O7" s="213"/>
      <c r="P7" s="184"/>
    </row>
    <row r="8" s="162" customFormat="1" ht="21" customHeight="1" spans="1:16">
      <c r="A8" s="361"/>
      <c r="B8" s="357"/>
      <c r="C8" s="358"/>
      <c r="D8" s="359"/>
      <c r="E8" s="359"/>
      <c r="F8" s="359"/>
      <c r="G8" s="359"/>
      <c r="H8" s="295"/>
      <c r="I8" s="360"/>
      <c r="J8" s="363"/>
      <c r="K8" s="376"/>
      <c r="L8" s="377"/>
      <c r="M8" s="378"/>
      <c r="N8" s="378"/>
      <c r="O8" s="213"/>
      <c r="P8" s="184"/>
    </row>
    <row r="9" s="162" customFormat="1" ht="21" customHeight="1" spans="1:16">
      <c r="A9" s="361"/>
      <c r="B9" s="357"/>
      <c r="C9" s="358"/>
      <c r="D9" s="359"/>
      <c r="E9" s="359"/>
      <c r="F9" s="359"/>
      <c r="G9" s="359"/>
      <c r="H9" s="295"/>
      <c r="I9" s="360"/>
      <c r="J9" s="363"/>
      <c r="K9" s="376"/>
      <c r="L9" s="377"/>
      <c r="M9" s="378"/>
      <c r="N9" s="378"/>
      <c r="O9" s="213"/>
      <c r="P9" s="184"/>
    </row>
    <row r="10" s="162" customFormat="1" ht="21" customHeight="1" spans="1:16">
      <c r="A10" s="361"/>
      <c r="B10" s="357"/>
      <c r="C10" s="358"/>
      <c r="D10" s="359"/>
      <c r="E10" s="359"/>
      <c r="F10" s="359"/>
      <c r="G10" s="359"/>
      <c r="H10" s="295"/>
      <c r="I10" s="360"/>
      <c r="J10" s="363"/>
      <c r="K10" s="376"/>
      <c r="L10" s="377"/>
      <c r="M10" s="378"/>
      <c r="N10" s="378"/>
      <c r="O10" s="213"/>
      <c r="P10" s="184"/>
    </row>
    <row r="11" s="162" customFormat="1" ht="21" customHeight="1" spans="1:16">
      <c r="A11" s="361"/>
      <c r="B11" s="357"/>
      <c r="C11" s="358"/>
      <c r="D11" s="359"/>
      <c r="E11" s="359"/>
      <c r="F11" s="359"/>
      <c r="G11" s="359"/>
      <c r="H11" s="295"/>
      <c r="I11" s="360"/>
      <c r="J11" s="363"/>
      <c r="K11" s="376"/>
      <c r="L11" s="377"/>
      <c r="M11" s="378"/>
      <c r="N11" s="378"/>
      <c r="O11" s="213"/>
      <c r="P11" s="184"/>
    </row>
    <row r="12" s="162" customFormat="1" ht="21" customHeight="1" spans="1:16">
      <c r="A12" s="361"/>
      <c r="B12" s="357"/>
      <c r="C12" s="358"/>
      <c r="D12" s="359"/>
      <c r="E12" s="359"/>
      <c r="F12" s="359"/>
      <c r="G12" s="359"/>
      <c r="H12" s="295"/>
      <c r="I12" s="360"/>
      <c r="J12" s="363"/>
      <c r="K12" s="376"/>
      <c r="L12" s="377"/>
      <c r="M12" s="378"/>
      <c r="N12" s="378"/>
      <c r="O12" s="213"/>
      <c r="P12" s="184"/>
    </row>
    <row r="13" s="162" customFormat="1" ht="21" customHeight="1" spans="1:16">
      <c r="A13" s="361"/>
      <c r="B13" s="357"/>
      <c r="C13" s="358"/>
      <c r="D13" s="359"/>
      <c r="E13" s="359"/>
      <c r="F13" s="359"/>
      <c r="G13" s="359"/>
      <c r="H13" s="295"/>
      <c r="I13" s="360"/>
      <c r="J13" s="363"/>
      <c r="K13" s="376"/>
      <c r="L13" s="377"/>
      <c r="M13" s="378"/>
      <c r="N13" s="378"/>
      <c r="O13" s="213"/>
      <c r="P13" s="184"/>
    </row>
    <row r="14" s="162" customFormat="1" ht="21" customHeight="1" spans="1:16">
      <c r="A14" s="361"/>
      <c r="B14" s="357"/>
      <c r="C14" s="358"/>
      <c r="D14" s="359"/>
      <c r="E14" s="359"/>
      <c r="F14" s="359"/>
      <c r="G14" s="359"/>
      <c r="H14" s="295"/>
      <c r="I14" s="360"/>
      <c r="J14" s="363"/>
      <c r="K14" s="376"/>
      <c r="L14" s="377"/>
      <c r="M14" s="378"/>
      <c r="N14" s="378"/>
      <c r="O14" s="213"/>
      <c r="P14" s="184"/>
    </row>
    <row r="15" s="162" customFormat="1" ht="21" customHeight="1" spans="1:16">
      <c r="A15" s="362"/>
      <c r="B15" s="180"/>
      <c r="C15" s="358"/>
      <c r="D15" s="359"/>
      <c r="E15" s="359"/>
      <c r="F15" s="359"/>
      <c r="G15" s="359"/>
      <c r="H15" s="295"/>
      <c r="I15" s="363"/>
      <c r="J15" s="363"/>
      <c r="K15" s="363"/>
      <c r="L15" s="360"/>
      <c r="M15" s="378"/>
      <c r="N15" s="378"/>
      <c r="O15" s="184"/>
      <c r="P15" s="184"/>
    </row>
    <row r="16" s="162" customFormat="1" ht="21" customHeight="1" spans="1:16">
      <c r="A16" s="362"/>
      <c r="B16" s="364"/>
      <c r="C16" s="358"/>
      <c r="D16" s="365"/>
      <c r="E16" s="365"/>
      <c r="F16" s="365"/>
      <c r="G16" s="365"/>
      <c r="H16" s="366"/>
      <c r="I16" s="367"/>
      <c r="J16" s="363"/>
      <c r="K16" s="363"/>
      <c r="L16" s="381"/>
      <c r="M16" s="378"/>
      <c r="N16" s="378"/>
      <c r="O16" s="184"/>
      <c r="P16" s="184"/>
    </row>
    <row r="17" s="162" customFormat="1" ht="21" customHeight="1" spans="1:16">
      <c r="A17" s="362"/>
      <c r="B17" s="364"/>
      <c r="C17" s="358"/>
      <c r="D17" s="365"/>
      <c r="E17" s="365"/>
      <c r="F17" s="365"/>
      <c r="G17" s="365"/>
      <c r="H17" s="366"/>
      <c r="I17" s="367"/>
      <c r="J17" s="363"/>
      <c r="K17" s="363"/>
      <c r="L17" s="381"/>
      <c r="M17" s="378"/>
      <c r="N17" s="378"/>
      <c r="O17" s="184"/>
      <c r="P17" s="184"/>
    </row>
    <row r="18" s="162" customFormat="1" ht="21" customHeight="1" spans="1:16">
      <c r="A18" s="368"/>
      <c r="B18" s="213"/>
      <c r="C18" s="369"/>
      <c r="D18" s="213"/>
      <c r="E18" s="213"/>
      <c r="F18" s="213"/>
      <c r="G18" s="213"/>
      <c r="H18" s="213"/>
      <c r="I18" s="370"/>
      <c r="J18" s="183"/>
      <c r="K18" s="183"/>
      <c r="L18" s="381"/>
      <c r="M18" s="382"/>
      <c r="N18" s="382"/>
      <c r="O18" s="184"/>
      <c r="P18" s="184"/>
    </row>
    <row r="19" s="162" customFormat="1" ht="21" customHeight="1" spans="1:16">
      <c r="A19" s="364"/>
      <c r="B19" s="17" t="s">
        <v>1191</v>
      </c>
      <c r="C19" s="184"/>
      <c r="D19" s="366"/>
      <c r="E19" s="366"/>
      <c r="F19" s="366"/>
      <c r="G19" s="366"/>
      <c r="H19" s="366"/>
      <c r="I19" s="386">
        <f>SUM(I5:I18)</f>
        <v>0</v>
      </c>
      <c r="J19" s="386">
        <f>SUM(J5:J18)</f>
        <v>0</v>
      </c>
      <c r="K19" s="386">
        <f>SUM(K5:K18)</f>
        <v>0</v>
      </c>
      <c r="L19" s="386">
        <f>SUM(L5:L18)</f>
        <v>0</v>
      </c>
      <c r="M19" s="188">
        <f>IF(K19=0,0,ROUND((L19-K19)/K19*100,2))</f>
        <v>0</v>
      </c>
      <c r="N19" s="188"/>
      <c r="O19" s="184"/>
      <c r="P19" s="184"/>
    </row>
    <row r="20" s="162" customFormat="1" ht="21" customHeight="1" spans="1:16">
      <c r="A20" s="364"/>
      <c r="B20" s="17" t="s">
        <v>106</v>
      </c>
      <c r="C20" s="184"/>
      <c r="D20" s="366"/>
      <c r="E20" s="366"/>
      <c r="F20" s="366"/>
      <c r="G20" s="366"/>
      <c r="H20" s="366"/>
      <c r="I20" s="386"/>
      <c r="J20" s="381"/>
      <c r="K20" s="381"/>
      <c r="L20" s="381"/>
      <c r="M20" s="188"/>
      <c r="N20" s="188"/>
      <c r="O20" s="184"/>
      <c r="P20" s="184"/>
    </row>
    <row r="21" s="163" customFormat="1" ht="21" customHeight="1" spans="1:16">
      <c r="A21" s="213"/>
      <c r="B21" s="17" t="s">
        <v>1192</v>
      </c>
      <c r="C21" s="373"/>
      <c r="D21" s="373"/>
      <c r="E21" s="373"/>
      <c r="F21" s="373"/>
      <c r="G21" s="373"/>
      <c r="H21" s="373"/>
      <c r="I21" s="386">
        <f>SUM(I7:I20)</f>
        <v>0</v>
      </c>
      <c r="J21" s="387">
        <f>J19-J20</f>
        <v>0</v>
      </c>
      <c r="K21" s="387">
        <f>K19-K20</f>
        <v>0</v>
      </c>
      <c r="L21" s="387">
        <f>L19-L20</f>
        <v>0</v>
      </c>
      <c r="M21" s="188">
        <f>IF(K21=0,0,ROUND((L21-K21)/K21*100,2))</f>
        <v>0</v>
      </c>
      <c r="N21" s="188"/>
      <c r="O21" s="373"/>
      <c r="P21" s="373"/>
    </row>
    <row r="22" s="348" customFormat="1" ht="14.25" customHeight="1" spans="1:15">
      <c r="A22" s="29" t="e">
        <f>#REF!&amp;#REF!</f>
        <v>#REF!</v>
      </c>
      <c r="B22" s="374"/>
      <c r="I22" s="29" t="e">
        <f>#REF!&amp;#REF!</f>
        <v>#REF!</v>
      </c>
      <c r="L22" s="383" t="str">
        <f>现金!G21</f>
        <v>北京卓信大华资产评估有限公司</v>
      </c>
      <c r="M22" s="383"/>
      <c r="N22" s="383"/>
      <c r="O22" s="383"/>
    </row>
    <row r="23" s="162" customFormat="1" ht="12.75" spans="1:11">
      <c r="A23" s="29" t="e">
        <f>#REF!&amp;#REF!</f>
        <v>#REF!</v>
      </c>
      <c r="K23" s="384"/>
    </row>
    <row r="24" s="162" customFormat="1" ht="12.75"/>
    <row r="25" s="162" customFormat="1" ht="12.75"/>
    <row r="26" s="162" customFormat="1" ht="12.75"/>
    <row r="27" s="162" customFormat="1" ht="12.75"/>
    <row r="28" s="162" customFormat="1" ht="12.75"/>
    <row r="29" s="162" customFormat="1" ht="12.75"/>
    <row r="30" s="162" customFormat="1" ht="12.75"/>
    <row r="31" s="162" customFormat="1" ht="12.75"/>
    <row r="32" s="162" customFormat="1" ht="12.75"/>
    <row r="33" s="162" customFormat="1" ht="12.75"/>
    <row r="34" s="162" customFormat="1" ht="12.75"/>
    <row r="35" s="162" customFormat="1" ht="12.75"/>
    <row r="36" s="162" customFormat="1" ht="12.75"/>
    <row r="37" s="162" customFormat="1" ht="12.75"/>
    <row r="38" s="162" customFormat="1" ht="12.75"/>
    <row r="39" s="162" customFormat="1" ht="12.75"/>
    <row r="40" s="162" customFormat="1" ht="12.75"/>
    <row r="41" s="162" customFormat="1" ht="12.75"/>
    <row r="42" s="162" customFormat="1" ht="12.75"/>
    <row r="43" s="162" customFormat="1" ht="12.75"/>
    <row r="44" s="162" customFormat="1" ht="12.75"/>
    <row r="45" s="162" customFormat="1" ht="12.75"/>
    <row r="46" s="162" customFormat="1" ht="12.75"/>
    <row r="47" s="199" customFormat="1" ht="12.75"/>
    <row r="48" s="199" customFormat="1" ht="12.75"/>
    <row r="49" s="199" customFormat="1" ht="12.75"/>
    <row r="50" s="199" customFormat="1" ht="12.75"/>
    <row r="51" s="199" customFormat="1" ht="12.75"/>
    <row r="52" s="199" customFormat="1" ht="12.75"/>
    <row r="53" s="199" customFormat="1" ht="12.75"/>
    <row r="54" s="199" customFormat="1" ht="12.75"/>
    <row r="55" s="199" customFormat="1" ht="12.75"/>
    <row r="56" s="199" customFormat="1" ht="12.75"/>
    <row r="57" s="199" customFormat="1" ht="12.75"/>
    <row r="58" s="199" customFormat="1" ht="12.75"/>
    <row r="59" s="199" customFormat="1" ht="12.75"/>
    <row r="60" s="199" customFormat="1" ht="12.75"/>
    <row r="61" s="199" customFormat="1" ht="12.75"/>
    <row r="62" s="199" customFormat="1" ht="12.75"/>
    <row r="63" s="199" customFormat="1" ht="12.75"/>
    <row r="64" s="199" customFormat="1" ht="12.75"/>
    <row r="65" s="199" customFormat="1" ht="12.75"/>
    <row r="66" s="199" customFormat="1" ht="12.75"/>
    <row r="67" s="199" customFormat="1" ht="12.75"/>
    <row r="68" s="199" customFormat="1" ht="12.75"/>
    <row r="69" s="199" customFormat="1" ht="12.75"/>
    <row r="70" s="199" customFormat="1" ht="12.75"/>
    <row r="71" s="199" customFormat="1" ht="12.75"/>
    <row r="72" s="199" customFormat="1" ht="12.75"/>
    <row r="73" s="199" customFormat="1" ht="12.75"/>
    <row r="74" s="199" customFormat="1" ht="12.75"/>
    <row r="75" s="199" customFormat="1" ht="12.75"/>
    <row r="76" s="199" customFormat="1" ht="12.75"/>
    <row r="77" s="199" customFormat="1" ht="12.75"/>
    <row r="78" ht="14.25" spans="1:3">
      <c r="A78" s="199"/>
      <c r="B78" s="199"/>
      <c r="C78" s="199"/>
    </row>
    <row r="79" ht="14.25" spans="1:3">
      <c r="A79" s="199"/>
      <c r="B79" s="199"/>
      <c r="C79" s="199"/>
    </row>
    <row r="80" ht="14.25" spans="1:3">
      <c r="A80" s="199"/>
      <c r="B80" s="199"/>
      <c r="C80" s="199"/>
    </row>
    <row r="81" ht="14.25" spans="1:3">
      <c r="A81" s="199"/>
      <c r="B81" s="199"/>
      <c r="C81" s="199"/>
    </row>
    <row r="82" ht="14.25" spans="1:3">
      <c r="A82" s="199"/>
      <c r="B82" s="199"/>
      <c r="C82" s="199"/>
    </row>
    <row r="83" ht="14.25" spans="1:3">
      <c r="A83" s="199"/>
      <c r="B83" s="199"/>
      <c r="C83" s="199"/>
    </row>
    <row r="84" ht="14.25" spans="1:3">
      <c r="A84" s="199"/>
      <c r="B84" s="199"/>
      <c r="C84" s="199"/>
    </row>
    <row r="85" ht="14.25" spans="1:3">
      <c r="A85" s="199"/>
      <c r="B85" s="199"/>
      <c r="C85" s="199"/>
    </row>
    <row r="86" ht="14.25" spans="1:3">
      <c r="A86" s="199"/>
      <c r="B86" s="199"/>
      <c r="C86" s="199"/>
    </row>
    <row r="87" ht="14.25" spans="1:3">
      <c r="A87" s="199"/>
      <c r="B87" s="199"/>
      <c r="C87" s="199"/>
    </row>
    <row r="88" ht="14.25" spans="1:3">
      <c r="A88" s="199"/>
      <c r="B88" s="199"/>
      <c r="C88" s="199"/>
    </row>
    <row r="89" ht="14.25" spans="1:3">
      <c r="A89" s="199"/>
      <c r="B89" s="199"/>
      <c r="C89" s="199"/>
    </row>
    <row r="90" ht="14.25" spans="1:3">
      <c r="A90" s="199"/>
      <c r="B90" s="199"/>
      <c r="C90" s="199"/>
    </row>
    <row r="91" ht="14.25" spans="1:3">
      <c r="A91" s="199"/>
      <c r="B91" s="199"/>
      <c r="C91" s="199"/>
    </row>
    <row r="92" ht="14.25" spans="1:3">
      <c r="A92" s="199"/>
      <c r="B92" s="199"/>
      <c r="C92" s="199"/>
    </row>
    <row r="93" ht="14.25" spans="1:3">
      <c r="A93" s="199"/>
      <c r="B93" s="199"/>
      <c r="C93" s="199"/>
    </row>
    <row r="94" ht="14.25" spans="1:3">
      <c r="A94" s="199"/>
      <c r="B94" s="199"/>
      <c r="C94" s="199"/>
    </row>
    <row r="95" ht="14.25" spans="1:3">
      <c r="A95" s="199"/>
      <c r="B95" s="199"/>
      <c r="C95" s="199"/>
    </row>
    <row r="96" ht="14.25" spans="1:3">
      <c r="A96" s="199"/>
      <c r="B96" s="199"/>
      <c r="C96" s="199"/>
    </row>
    <row r="97" ht="14.25" spans="1:3">
      <c r="A97" s="199"/>
      <c r="B97" s="199"/>
      <c r="C97" s="199"/>
    </row>
    <row r="98" ht="14.25" spans="1:3">
      <c r="A98" s="199"/>
      <c r="B98" s="199"/>
      <c r="C98" s="199"/>
    </row>
    <row r="99" ht="14.25" spans="1:3">
      <c r="A99" s="199"/>
      <c r="B99" s="199"/>
      <c r="C99" s="199"/>
    </row>
    <row r="100" ht="14.25" spans="1:3">
      <c r="A100" s="199"/>
      <c r="B100" s="199"/>
      <c r="C100" s="199"/>
    </row>
    <row r="101" ht="14.25" spans="1:3">
      <c r="A101" s="199"/>
      <c r="B101" s="199"/>
      <c r="C101" s="199"/>
    </row>
    <row r="102" ht="14.25" spans="1:3">
      <c r="A102" s="199"/>
      <c r="B102" s="199"/>
      <c r="C102" s="199"/>
    </row>
    <row r="103" ht="14.25" spans="1:3">
      <c r="A103" s="199"/>
      <c r="B103" s="199"/>
      <c r="C103" s="199"/>
    </row>
    <row r="104" ht="14.25" spans="1:3">
      <c r="A104" s="199"/>
      <c r="B104" s="199"/>
      <c r="C104" s="199"/>
    </row>
    <row r="105" ht="14.25" spans="1:3">
      <c r="A105" s="199"/>
      <c r="B105" s="199"/>
      <c r="C105" s="199"/>
    </row>
    <row r="106" ht="14.25" spans="1:3">
      <c r="A106" s="199"/>
      <c r="B106" s="199"/>
      <c r="C106" s="199"/>
    </row>
    <row r="107" ht="14.25" spans="1:3">
      <c r="A107" s="199"/>
      <c r="B107" s="199"/>
      <c r="C107" s="199"/>
    </row>
    <row r="108" ht="14.25" spans="1:3">
      <c r="A108" s="199"/>
      <c r="B108" s="199"/>
      <c r="C108" s="199"/>
    </row>
    <row r="109" ht="14.25" spans="1:3">
      <c r="A109" s="199"/>
      <c r="B109" s="199"/>
      <c r="C109" s="199"/>
    </row>
    <row r="110" ht="14.25" spans="1:3">
      <c r="A110" s="199"/>
      <c r="B110" s="199"/>
      <c r="C110" s="199"/>
    </row>
    <row r="111" ht="14.25" spans="1:3">
      <c r="A111" s="199"/>
      <c r="B111" s="199"/>
      <c r="C111" s="199"/>
    </row>
    <row r="112" ht="14.25" spans="1:3">
      <c r="A112" s="199"/>
      <c r="B112" s="199"/>
      <c r="C112" s="199"/>
    </row>
    <row r="113" ht="14.25" spans="1:3">
      <c r="A113" s="199"/>
      <c r="B113" s="199"/>
      <c r="C113" s="199"/>
    </row>
    <row r="114" ht="14.25" spans="1:3">
      <c r="A114" s="199"/>
      <c r="B114" s="199"/>
      <c r="C114" s="199"/>
    </row>
    <row r="115" ht="14.25" spans="1:3">
      <c r="A115" s="199"/>
      <c r="B115" s="199"/>
      <c r="C115" s="199"/>
    </row>
    <row r="116" ht="14.25" spans="1:3">
      <c r="A116" s="199"/>
      <c r="B116" s="199"/>
      <c r="C116" s="199"/>
    </row>
    <row r="117" ht="14.25" spans="1:3">
      <c r="A117" s="199"/>
      <c r="B117" s="199"/>
      <c r="C117" s="199"/>
    </row>
    <row r="118" ht="14.25" spans="1:3">
      <c r="A118" s="199"/>
      <c r="B118" s="199"/>
      <c r="C118" s="199"/>
    </row>
    <row r="119" ht="14.25" spans="1:3">
      <c r="A119" s="199"/>
      <c r="B119" s="199"/>
      <c r="C119" s="199"/>
    </row>
    <row r="120" ht="14.25" spans="1:3">
      <c r="A120" s="199"/>
      <c r="B120" s="199"/>
      <c r="C120" s="199"/>
    </row>
    <row r="121" ht="14.25" spans="1:3">
      <c r="A121" s="199"/>
      <c r="B121" s="199"/>
      <c r="C121" s="199"/>
    </row>
    <row r="122" ht="14.25" spans="1:3">
      <c r="A122" s="199"/>
      <c r="B122" s="199"/>
      <c r="C122" s="199"/>
    </row>
    <row r="123" ht="14.25" spans="1:3">
      <c r="A123" s="199"/>
      <c r="B123" s="199"/>
      <c r="C123" s="199"/>
    </row>
    <row r="124" ht="14.25" spans="1:3">
      <c r="A124" s="199"/>
      <c r="B124" s="199"/>
      <c r="C124" s="199"/>
    </row>
    <row r="125" ht="14.25" spans="1:3">
      <c r="A125" s="199"/>
      <c r="B125" s="199"/>
      <c r="C125" s="199"/>
    </row>
    <row r="126" ht="14.25" spans="1:3">
      <c r="A126" s="199"/>
      <c r="B126" s="199"/>
      <c r="C126" s="199"/>
    </row>
    <row r="127" ht="14.25" spans="1:3">
      <c r="A127" s="199"/>
      <c r="B127" s="199"/>
      <c r="C127" s="199"/>
    </row>
    <row r="128" ht="14.25" spans="1:3">
      <c r="A128" s="199"/>
      <c r="B128" s="199"/>
      <c r="C128" s="199"/>
    </row>
    <row r="129" ht="14.25" spans="1:3">
      <c r="A129" s="199"/>
      <c r="B129" s="199"/>
      <c r="C129" s="199"/>
    </row>
    <row r="130" ht="14.25" spans="1:3">
      <c r="A130" s="199"/>
      <c r="B130" s="199"/>
      <c r="C130" s="199"/>
    </row>
    <row r="131" ht="14.25" spans="1:3">
      <c r="A131" s="199"/>
      <c r="B131" s="199"/>
      <c r="C131" s="199"/>
    </row>
    <row r="132" ht="14.25" spans="1:3">
      <c r="A132" s="199"/>
      <c r="B132" s="199"/>
      <c r="C132" s="199"/>
    </row>
    <row r="133" ht="14.25" spans="1:3">
      <c r="A133" s="199"/>
      <c r="B133" s="199"/>
      <c r="C133" s="199"/>
    </row>
    <row r="134" ht="14.25" spans="1:3">
      <c r="A134" s="199"/>
      <c r="B134" s="199"/>
      <c r="C134" s="199"/>
    </row>
    <row r="135" ht="14.25" spans="1:3">
      <c r="A135" s="199"/>
      <c r="B135" s="199"/>
      <c r="C135" s="199"/>
    </row>
    <row r="136" ht="14.25" spans="1:3">
      <c r="A136" s="199"/>
      <c r="B136" s="199"/>
      <c r="C136" s="199"/>
    </row>
    <row r="137" ht="14.25" spans="1:3">
      <c r="A137" s="199"/>
      <c r="B137" s="199"/>
      <c r="C137" s="199"/>
    </row>
    <row r="138" ht="14.25" spans="1:3">
      <c r="A138" s="199"/>
      <c r="B138" s="199"/>
      <c r="C138" s="199"/>
    </row>
    <row r="139" ht="14.25" spans="1:3">
      <c r="A139" s="199"/>
      <c r="B139" s="199"/>
      <c r="C139" s="199"/>
    </row>
    <row r="140" ht="14.25" spans="1:3">
      <c r="A140" s="199"/>
      <c r="B140" s="199"/>
      <c r="C140" s="199"/>
    </row>
    <row r="141" ht="14.25" spans="1:3">
      <c r="A141" s="199"/>
      <c r="B141" s="199"/>
      <c r="C141" s="199"/>
    </row>
    <row r="142" ht="14.25" spans="1:3">
      <c r="A142" s="199"/>
      <c r="B142" s="199"/>
      <c r="C142" s="199"/>
    </row>
    <row r="143" ht="14.25" spans="1:3">
      <c r="A143" s="199"/>
      <c r="B143" s="199"/>
      <c r="C143" s="199"/>
    </row>
    <row r="144" ht="14.25" spans="1:3">
      <c r="A144" s="199"/>
      <c r="B144" s="199"/>
      <c r="C144" s="199"/>
    </row>
    <row r="145" ht="14.25" spans="1:3">
      <c r="A145" s="199"/>
      <c r="B145" s="199"/>
      <c r="C145" s="199"/>
    </row>
    <row r="146" ht="14.25" spans="1:3">
      <c r="A146" s="199"/>
      <c r="B146" s="199"/>
      <c r="C146" s="199"/>
    </row>
  </sheetData>
  <mergeCells count="2">
    <mergeCell ref="B1:N1"/>
    <mergeCell ref="L22:O22"/>
  </mergeCells>
  <pageMargins left="0.748031496062992" right="0.354330708661417" top="0.708661417322835" bottom="0.94488188976378" header="1.14173228346457" footer="0.433070866141732"/>
  <pageSetup paperSize="9" scale="93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6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D6" sqref="D6"/>
    </sheetView>
  </sheetViews>
  <sheetFormatPr defaultColWidth="8.625" defaultRowHeight="15.75"/>
  <cols>
    <col min="1" max="1" width="5.125" style="159" customWidth="1"/>
    <col min="2" max="2" width="16" style="159" customWidth="1"/>
    <col min="3" max="3" width="14.375" style="159" customWidth="1"/>
    <col min="4" max="4" width="5.625" style="159" customWidth="1"/>
    <col min="5" max="5" width="5.125" style="159" customWidth="1"/>
    <col min="6" max="6" width="5.625" style="159" customWidth="1"/>
    <col min="7" max="7" width="7.625" style="159" customWidth="1"/>
    <col min="8" max="8" width="8.125" style="159" customWidth="1"/>
    <col min="9" max="11" width="13.5" style="159" customWidth="1"/>
    <col min="12" max="12" width="5.125" style="159" customWidth="1"/>
    <col min="13" max="13" width="8.875" style="159" customWidth="1"/>
    <col min="14" max="14" width="14" style="159" customWidth="1"/>
    <col min="15" max="15" width="14.5" style="159" customWidth="1"/>
    <col min="16" max="16384" width="8.625" style="159"/>
  </cols>
  <sheetData>
    <row r="1" ht="30" customHeight="1" spans="1:19">
      <c r="A1" s="351"/>
      <c r="B1" s="351"/>
      <c r="C1" s="351"/>
      <c r="D1" s="352" t="s">
        <v>1193</v>
      </c>
      <c r="E1" s="352"/>
      <c r="F1" s="352"/>
      <c r="G1" s="352"/>
      <c r="H1" s="353"/>
      <c r="I1" s="353"/>
      <c r="M1" s="135" t="s">
        <v>1194</v>
      </c>
      <c r="P1" s="199"/>
      <c r="Q1" s="199"/>
      <c r="R1" s="199"/>
      <c r="S1" s="199"/>
    </row>
    <row r="2" ht="15" customHeight="1" spans="13:19">
      <c r="M2" s="135"/>
      <c r="P2" s="199"/>
      <c r="Q2" s="199"/>
      <c r="R2" s="199"/>
      <c r="S2" s="199"/>
    </row>
    <row r="3" s="139" customFormat="1" ht="21" customHeight="1" spans="1:15">
      <c r="A3" s="139" t="e">
        <f>#REF!</f>
        <v>#REF!</v>
      </c>
      <c r="D3" s="140"/>
      <c r="F3" s="354"/>
      <c r="H3" s="355" t="e">
        <f>#REF!</f>
        <v>#REF!</v>
      </c>
      <c r="I3" s="140"/>
      <c r="K3" s="375"/>
      <c r="L3" s="375"/>
      <c r="M3" s="142" t="s">
        <v>2</v>
      </c>
      <c r="O3" s="275"/>
    </row>
    <row r="4" s="160" customFormat="1" ht="21" customHeight="1" spans="1:14">
      <c r="A4" s="213" t="s">
        <v>3</v>
      </c>
      <c r="B4" s="213" t="s">
        <v>1195</v>
      </c>
      <c r="C4" s="213" t="s">
        <v>1196</v>
      </c>
      <c r="D4" s="213" t="s">
        <v>439</v>
      </c>
      <c r="E4" s="213" t="s">
        <v>441</v>
      </c>
      <c r="F4" s="213" t="s">
        <v>1197</v>
      </c>
      <c r="G4" s="213" t="s">
        <v>1198</v>
      </c>
      <c r="H4" s="356" t="s">
        <v>1199</v>
      </c>
      <c r="I4" s="174" t="s">
        <v>444</v>
      </c>
      <c r="J4" s="174" t="s">
        <v>8</v>
      </c>
      <c r="K4" s="356" t="s">
        <v>9</v>
      </c>
      <c r="L4" s="213" t="s">
        <v>10</v>
      </c>
      <c r="M4" s="213" t="s">
        <v>19</v>
      </c>
      <c r="N4" s="213" t="s">
        <v>315</v>
      </c>
    </row>
    <row r="5" s="162" customFormat="1" ht="21" customHeight="1" spans="1:14">
      <c r="A5" s="19">
        <f>ROW()-4</f>
        <v>1</v>
      </c>
      <c r="B5" s="357"/>
      <c r="C5" s="358"/>
      <c r="D5" s="359"/>
      <c r="E5" s="359"/>
      <c r="F5" s="359"/>
      <c r="G5" s="295"/>
      <c r="H5" s="360"/>
      <c r="I5" s="363"/>
      <c r="J5" s="376"/>
      <c r="K5" s="377"/>
      <c r="L5" s="378"/>
      <c r="M5" s="213"/>
      <c r="N5" s="184"/>
    </row>
    <row r="6" s="162" customFormat="1" ht="21" customHeight="1" spans="1:14">
      <c r="A6" s="19">
        <f>ROW()-4</f>
        <v>2</v>
      </c>
      <c r="B6" s="357"/>
      <c r="C6" s="358"/>
      <c r="D6" s="359"/>
      <c r="E6" s="359"/>
      <c r="F6" s="359"/>
      <c r="G6" s="295"/>
      <c r="H6" s="360"/>
      <c r="I6" s="363"/>
      <c r="J6" s="376"/>
      <c r="K6" s="377"/>
      <c r="L6" s="379">
        <f>IF(J6=0,0,ROUND((K6-J6)/J6*100,2))</f>
        <v>0</v>
      </c>
      <c r="M6" s="213"/>
      <c r="N6" s="184"/>
    </row>
    <row r="7" s="162" customFormat="1" ht="21" customHeight="1" spans="1:14">
      <c r="A7" s="19">
        <f>ROW()-4</f>
        <v>3</v>
      </c>
      <c r="B7" s="357"/>
      <c r="C7" s="358"/>
      <c r="D7" s="359"/>
      <c r="E7" s="359"/>
      <c r="F7" s="359"/>
      <c r="G7" s="295"/>
      <c r="H7" s="360"/>
      <c r="I7" s="363"/>
      <c r="J7" s="376"/>
      <c r="K7" s="377"/>
      <c r="L7" s="378"/>
      <c r="M7" s="213"/>
      <c r="N7" s="184"/>
    </row>
    <row r="8" s="162" customFormat="1" ht="21" customHeight="1" spans="1:14">
      <c r="A8" s="361"/>
      <c r="B8" s="357"/>
      <c r="C8" s="358"/>
      <c r="D8" s="359"/>
      <c r="E8" s="359"/>
      <c r="F8" s="359"/>
      <c r="G8" s="295"/>
      <c r="H8" s="360"/>
      <c r="I8" s="363"/>
      <c r="J8" s="376"/>
      <c r="K8" s="377"/>
      <c r="L8" s="378"/>
      <c r="M8" s="213"/>
      <c r="N8" s="184"/>
    </row>
    <row r="9" s="162" customFormat="1" ht="21" customHeight="1" spans="1:14">
      <c r="A9" s="361"/>
      <c r="B9" s="357"/>
      <c r="C9" s="358"/>
      <c r="D9" s="359"/>
      <c r="E9" s="359"/>
      <c r="F9" s="359"/>
      <c r="G9" s="295"/>
      <c r="H9" s="360"/>
      <c r="I9" s="363"/>
      <c r="J9" s="376"/>
      <c r="K9" s="377"/>
      <c r="L9" s="378"/>
      <c r="M9" s="213"/>
      <c r="N9" s="184"/>
    </row>
    <row r="10" s="162" customFormat="1" ht="21" customHeight="1" spans="1:14">
      <c r="A10" s="361"/>
      <c r="B10" s="357"/>
      <c r="C10" s="358"/>
      <c r="D10" s="359"/>
      <c r="E10" s="359"/>
      <c r="F10" s="359"/>
      <c r="G10" s="295"/>
      <c r="H10" s="360"/>
      <c r="I10" s="363"/>
      <c r="J10" s="376"/>
      <c r="K10" s="377"/>
      <c r="L10" s="378"/>
      <c r="M10" s="213"/>
      <c r="N10" s="184"/>
    </row>
    <row r="11" s="162" customFormat="1" ht="21" customHeight="1" spans="1:14">
      <c r="A11" s="361"/>
      <c r="B11" s="357"/>
      <c r="C11" s="358"/>
      <c r="D11" s="359"/>
      <c r="E11" s="359"/>
      <c r="F11" s="359"/>
      <c r="G11" s="295"/>
      <c r="H11" s="360"/>
      <c r="I11" s="363"/>
      <c r="J11" s="376"/>
      <c r="K11" s="377"/>
      <c r="L11" s="378"/>
      <c r="M11" s="213"/>
      <c r="N11" s="184"/>
    </row>
    <row r="12" s="162" customFormat="1" ht="21" customHeight="1" spans="1:14">
      <c r="A12" s="361"/>
      <c r="B12" s="357"/>
      <c r="C12" s="358"/>
      <c r="D12" s="359"/>
      <c r="E12" s="359"/>
      <c r="F12" s="359"/>
      <c r="G12" s="295"/>
      <c r="H12" s="360"/>
      <c r="I12" s="363"/>
      <c r="J12" s="376"/>
      <c r="K12" s="377"/>
      <c r="L12" s="378"/>
      <c r="M12" s="213"/>
      <c r="N12" s="184"/>
    </row>
    <row r="13" s="162" customFormat="1" ht="21" customHeight="1" spans="1:14">
      <c r="A13" s="361"/>
      <c r="B13" s="357"/>
      <c r="C13" s="358"/>
      <c r="D13" s="359"/>
      <c r="E13" s="359"/>
      <c r="F13" s="359"/>
      <c r="G13" s="295"/>
      <c r="H13" s="360"/>
      <c r="I13" s="363"/>
      <c r="J13" s="376"/>
      <c r="K13" s="377"/>
      <c r="L13" s="378"/>
      <c r="M13" s="213"/>
      <c r="N13" s="184"/>
    </row>
    <row r="14" s="162" customFormat="1" ht="21" customHeight="1" spans="1:14">
      <c r="A14" s="361"/>
      <c r="B14" s="357"/>
      <c r="C14" s="358"/>
      <c r="D14" s="359"/>
      <c r="E14" s="359"/>
      <c r="F14" s="359"/>
      <c r="G14" s="295"/>
      <c r="H14" s="360"/>
      <c r="I14" s="363"/>
      <c r="J14" s="376"/>
      <c r="K14" s="377"/>
      <c r="L14" s="380"/>
      <c r="M14" s="213"/>
      <c r="N14" s="184"/>
    </row>
    <row r="15" s="162" customFormat="1" ht="21" customHeight="1" spans="1:14">
      <c r="A15" s="362"/>
      <c r="B15" s="180"/>
      <c r="C15" s="358"/>
      <c r="D15" s="359"/>
      <c r="E15" s="359"/>
      <c r="F15" s="359"/>
      <c r="G15" s="295"/>
      <c r="H15" s="363"/>
      <c r="I15" s="363"/>
      <c r="J15" s="363"/>
      <c r="K15" s="360"/>
      <c r="L15" s="378"/>
      <c r="M15" s="184"/>
      <c r="N15" s="184"/>
    </row>
    <row r="16" s="162" customFormat="1" ht="21" customHeight="1" spans="1:14">
      <c r="A16" s="362"/>
      <c r="B16" s="364"/>
      <c r="C16" s="358"/>
      <c r="D16" s="365"/>
      <c r="E16" s="365"/>
      <c r="F16" s="365"/>
      <c r="G16" s="366"/>
      <c r="H16" s="367"/>
      <c r="I16" s="363"/>
      <c r="J16" s="363"/>
      <c r="K16" s="381"/>
      <c r="L16" s="378"/>
      <c r="M16" s="184"/>
      <c r="N16" s="184"/>
    </row>
    <row r="17" s="162" customFormat="1" ht="21" customHeight="1" spans="1:14">
      <c r="A17" s="362"/>
      <c r="B17" s="364"/>
      <c r="C17" s="358"/>
      <c r="D17" s="365"/>
      <c r="E17" s="365"/>
      <c r="F17" s="365"/>
      <c r="G17" s="366"/>
      <c r="H17" s="367"/>
      <c r="I17" s="363"/>
      <c r="J17" s="363"/>
      <c r="K17" s="381"/>
      <c r="L17" s="378"/>
      <c r="M17" s="184"/>
      <c r="N17" s="184"/>
    </row>
    <row r="18" s="162" customFormat="1" ht="21" customHeight="1" spans="1:14">
      <c r="A18" s="368"/>
      <c r="B18" s="213"/>
      <c r="C18" s="369"/>
      <c r="D18" s="213"/>
      <c r="E18" s="213"/>
      <c r="F18" s="213"/>
      <c r="G18" s="213"/>
      <c r="H18" s="370"/>
      <c r="I18" s="183"/>
      <c r="J18" s="183"/>
      <c r="K18" s="381"/>
      <c r="L18" s="382"/>
      <c r="M18" s="184"/>
      <c r="N18" s="184"/>
    </row>
    <row r="19" s="162" customFormat="1" ht="21" customHeight="1" spans="1:14">
      <c r="A19" s="364"/>
      <c r="B19" s="17" t="s">
        <v>1200</v>
      </c>
      <c r="C19" s="184"/>
      <c r="D19" s="366"/>
      <c r="E19" s="366"/>
      <c r="F19" s="366"/>
      <c r="G19" s="366"/>
      <c r="H19" s="371">
        <f>SUM(H6:H18)</f>
        <v>0</v>
      </c>
      <c r="I19" s="371">
        <f>SUM(I6:I18)</f>
        <v>0</v>
      </c>
      <c r="J19" s="371">
        <f>SUM(J6:J18)</f>
        <v>0</v>
      </c>
      <c r="K19" s="371">
        <f>SUM(K6:K18)</f>
        <v>0</v>
      </c>
      <c r="L19" s="188">
        <f>IF(J19=0,0,ROUND((K19-J19)/J19*100,2))</f>
        <v>0</v>
      </c>
      <c r="M19" s="184"/>
      <c r="N19" s="184"/>
    </row>
    <row r="20" s="162" customFormat="1" ht="21" customHeight="1" spans="1:14">
      <c r="A20" s="364"/>
      <c r="B20" s="17" t="s">
        <v>106</v>
      </c>
      <c r="C20" s="184"/>
      <c r="D20" s="366"/>
      <c r="E20" s="366"/>
      <c r="F20" s="366"/>
      <c r="G20" s="366"/>
      <c r="H20" s="372"/>
      <c r="I20" s="381"/>
      <c r="J20" s="381"/>
      <c r="K20" s="381"/>
      <c r="L20" s="188">
        <f>IF(J20=0,0,ROUND((K20-J20)/J20*100,2))</f>
        <v>0</v>
      </c>
      <c r="M20" s="184"/>
      <c r="N20" s="184"/>
    </row>
    <row r="21" s="163" customFormat="1" ht="21" customHeight="1" spans="1:14">
      <c r="A21" s="213"/>
      <c r="B21" s="17" t="s">
        <v>1201</v>
      </c>
      <c r="C21" s="373"/>
      <c r="D21" s="373"/>
      <c r="E21" s="373"/>
      <c r="F21" s="373"/>
      <c r="G21" s="373"/>
      <c r="H21" s="371">
        <f>H19-H20</f>
        <v>0</v>
      </c>
      <c r="I21" s="371">
        <f>I19-I20</f>
        <v>0</v>
      </c>
      <c r="J21" s="371">
        <f>J19-J20</f>
        <v>0</v>
      </c>
      <c r="K21" s="371">
        <f>K19-K20</f>
        <v>0</v>
      </c>
      <c r="L21" s="188">
        <f>IF(J21=0,0,ROUND((K21-J21)/J21*100,2))</f>
        <v>0</v>
      </c>
      <c r="M21" s="373"/>
      <c r="N21" s="373"/>
    </row>
    <row r="22" s="348" customFormat="1" ht="14.25" customHeight="1" spans="1:13">
      <c r="A22" s="29" t="e">
        <f>#REF!&amp;#REF!</f>
        <v>#REF!</v>
      </c>
      <c r="B22" s="374"/>
      <c r="H22" s="29" t="e">
        <f>#REF!&amp;#REF!</f>
        <v>#REF!</v>
      </c>
      <c r="J22" s="383" t="str">
        <f>现金!G21</f>
        <v>北京卓信大华资产评估有限公司</v>
      </c>
      <c r="K22" s="383"/>
      <c r="L22" s="383"/>
      <c r="M22" s="383"/>
    </row>
    <row r="23" s="162" customFormat="1" ht="12.75" spans="1:10">
      <c r="A23" s="29" t="e">
        <f>#REF!&amp;#REF!</f>
        <v>#REF!</v>
      </c>
      <c r="J23" s="384"/>
    </row>
    <row r="24" s="162" customFormat="1" ht="12.75"/>
    <row r="25" s="162" customFormat="1" ht="12.75"/>
    <row r="26" s="162" customFormat="1" ht="12.75"/>
    <row r="27" s="162" customFormat="1" ht="12.75"/>
    <row r="28" s="162" customFormat="1" ht="12.75"/>
    <row r="29" s="162" customFormat="1" ht="12.75"/>
    <row r="30" s="162" customFormat="1" ht="12.75"/>
    <row r="31" s="162" customFormat="1" ht="12.75"/>
    <row r="32" s="162" customFormat="1" ht="12.75"/>
    <row r="33" s="162" customFormat="1" ht="12.75"/>
    <row r="34" s="162" customFormat="1" ht="12.75"/>
    <row r="35" s="162" customFormat="1" ht="12.75"/>
    <row r="36" s="162" customFormat="1" ht="12.75"/>
    <row r="37" s="162" customFormat="1" ht="12.75"/>
    <row r="38" s="162" customFormat="1" ht="12.75"/>
    <row r="39" s="162" customFormat="1" ht="12.75"/>
    <row r="40" s="162" customFormat="1" ht="12.75"/>
    <row r="41" s="162" customFormat="1" ht="12.75"/>
    <row r="42" s="162" customFormat="1" ht="12.75"/>
    <row r="43" s="162" customFormat="1" ht="12.75"/>
    <row r="44" s="162" customFormat="1" ht="12.75"/>
    <row r="45" s="162" customFormat="1" ht="12.75"/>
    <row r="46" s="162" customFormat="1" ht="12.75"/>
    <row r="47" s="199" customFormat="1" ht="12.75"/>
    <row r="48" s="199" customFormat="1" ht="12.75"/>
    <row r="49" s="199" customFormat="1" ht="12.75"/>
    <row r="50" s="199" customFormat="1" ht="12.75"/>
    <row r="51" s="199" customFormat="1" ht="12.75"/>
    <row r="52" s="199" customFormat="1" ht="12.75"/>
    <row r="53" s="199" customFormat="1" ht="12.75"/>
    <row r="54" s="199" customFormat="1" ht="12.75"/>
    <row r="55" s="199" customFormat="1" ht="12.75"/>
    <row r="56" s="199" customFormat="1" ht="12.75"/>
    <row r="57" s="199" customFormat="1" ht="12.75"/>
    <row r="58" s="199" customFormat="1" ht="12.75"/>
    <row r="59" s="199" customFormat="1" ht="12.75"/>
    <row r="60" s="199" customFormat="1" ht="12.75"/>
    <row r="61" s="199" customFormat="1" ht="12.75"/>
    <row r="62" s="199" customFormat="1" ht="12.75"/>
    <row r="63" s="199" customFormat="1" ht="12.75"/>
    <row r="64" s="199" customFormat="1" ht="12.75"/>
    <row r="65" s="199" customFormat="1" ht="12.75"/>
    <row r="66" s="199" customFormat="1" ht="12.75"/>
    <row r="67" s="199" customFormat="1" ht="12.75"/>
    <row r="68" s="199" customFormat="1" ht="12.75"/>
    <row r="69" s="199" customFormat="1" ht="12.75"/>
    <row r="70" s="199" customFormat="1" ht="12.75"/>
    <row r="71" s="199" customFormat="1" ht="12.75"/>
    <row r="72" s="199" customFormat="1" ht="12.75"/>
    <row r="73" s="199" customFormat="1" ht="12.75"/>
    <row r="74" s="199" customFormat="1" ht="12.75"/>
    <row r="75" s="199" customFormat="1" ht="12.75"/>
    <row r="76" s="199" customFormat="1" ht="12.75"/>
    <row r="77" s="199" customFormat="1" ht="12.75"/>
    <row r="78" ht="14.25" spans="1:3">
      <c r="A78" s="199"/>
      <c r="B78" s="199"/>
      <c r="C78" s="199"/>
    </row>
    <row r="79" ht="14.25" spans="1:3">
      <c r="A79" s="199"/>
      <c r="B79" s="199"/>
      <c r="C79" s="199"/>
    </row>
    <row r="80" ht="14.25" spans="1:3">
      <c r="A80" s="199"/>
      <c r="B80" s="199"/>
      <c r="C80" s="199"/>
    </row>
    <row r="81" ht="14.25" spans="1:3">
      <c r="A81" s="199"/>
      <c r="B81" s="199"/>
      <c r="C81" s="199"/>
    </row>
    <row r="82" ht="14.25" spans="1:3">
      <c r="A82" s="199"/>
      <c r="B82" s="199"/>
      <c r="C82" s="199"/>
    </row>
    <row r="83" ht="14.25" spans="1:3">
      <c r="A83" s="199"/>
      <c r="B83" s="199"/>
      <c r="C83" s="199"/>
    </row>
    <row r="84" ht="14.25" spans="1:3">
      <c r="A84" s="199"/>
      <c r="B84" s="199"/>
      <c r="C84" s="199"/>
    </row>
    <row r="85" ht="14.25" spans="1:3">
      <c r="A85" s="199"/>
      <c r="B85" s="199"/>
      <c r="C85" s="199"/>
    </row>
    <row r="86" ht="14.25" spans="1:3">
      <c r="A86" s="199"/>
      <c r="B86" s="199"/>
      <c r="C86" s="199"/>
    </row>
    <row r="87" ht="14.25" spans="1:3">
      <c r="A87" s="199"/>
      <c r="B87" s="199"/>
      <c r="C87" s="199"/>
    </row>
    <row r="88" ht="14.25" spans="1:3">
      <c r="A88" s="199"/>
      <c r="B88" s="199"/>
      <c r="C88" s="199"/>
    </row>
    <row r="89" ht="14.25" spans="1:3">
      <c r="A89" s="199"/>
      <c r="B89" s="199"/>
      <c r="C89" s="199"/>
    </row>
    <row r="90" ht="14.25" spans="1:3">
      <c r="A90" s="199"/>
      <c r="B90" s="199"/>
      <c r="C90" s="199"/>
    </row>
    <row r="91" ht="14.25" spans="1:3">
      <c r="A91" s="199"/>
      <c r="B91" s="199"/>
      <c r="C91" s="199"/>
    </row>
    <row r="92" ht="14.25" spans="1:3">
      <c r="A92" s="199"/>
      <c r="B92" s="199"/>
      <c r="C92" s="199"/>
    </row>
    <row r="93" ht="14.25" spans="1:3">
      <c r="A93" s="199"/>
      <c r="B93" s="199"/>
      <c r="C93" s="199"/>
    </row>
    <row r="94" ht="14.25" spans="1:3">
      <c r="A94" s="199"/>
      <c r="B94" s="199"/>
      <c r="C94" s="199"/>
    </row>
    <row r="95" ht="14.25" spans="1:3">
      <c r="A95" s="199"/>
      <c r="B95" s="199"/>
      <c r="C95" s="199"/>
    </row>
    <row r="96" ht="14.25" spans="1:3">
      <c r="A96" s="199"/>
      <c r="B96" s="199"/>
      <c r="C96" s="199"/>
    </row>
    <row r="97" ht="14.25" spans="1:3">
      <c r="A97" s="199"/>
      <c r="B97" s="199"/>
      <c r="C97" s="199"/>
    </row>
    <row r="98" ht="14.25" spans="1:3">
      <c r="A98" s="199"/>
      <c r="B98" s="199"/>
      <c r="C98" s="199"/>
    </row>
    <row r="99" ht="14.25" spans="1:3">
      <c r="A99" s="199"/>
      <c r="B99" s="199"/>
      <c r="C99" s="199"/>
    </row>
    <row r="100" ht="14.25" spans="1:3">
      <c r="A100" s="199"/>
      <c r="B100" s="199"/>
      <c r="C100" s="199"/>
    </row>
    <row r="101" ht="14.25" spans="1:3">
      <c r="A101" s="199"/>
      <c r="B101" s="199"/>
      <c r="C101" s="199"/>
    </row>
    <row r="102" ht="14.25" spans="1:3">
      <c r="A102" s="199"/>
      <c r="B102" s="199"/>
      <c r="C102" s="199"/>
    </row>
    <row r="103" ht="14.25" spans="1:3">
      <c r="A103" s="199"/>
      <c r="B103" s="199"/>
      <c r="C103" s="199"/>
    </row>
    <row r="104" ht="14.25" spans="1:3">
      <c r="A104" s="199"/>
      <c r="B104" s="199"/>
      <c r="C104" s="199"/>
    </row>
    <row r="105" ht="14.25" spans="1:3">
      <c r="A105" s="199"/>
      <c r="B105" s="199"/>
      <c r="C105" s="199"/>
    </row>
    <row r="106" ht="14.25" spans="1:3">
      <c r="A106" s="199"/>
      <c r="B106" s="199"/>
      <c r="C106" s="199"/>
    </row>
    <row r="107" ht="14.25" spans="1:3">
      <c r="A107" s="199"/>
      <c r="B107" s="199"/>
      <c r="C107" s="199"/>
    </row>
    <row r="108" ht="14.25" spans="1:3">
      <c r="A108" s="199"/>
      <c r="B108" s="199"/>
      <c r="C108" s="199"/>
    </row>
    <row r="109" ht="14.25" spans="1:3">
      <c r="A109" s="199"/>
      <c r="B109" s="199"/>
      <c r="C109" s="199"/>
    </row>
    <row r="110" ht="14.25" spans="1:3">
      <c r="A110" s="199"/>
      <c r="B110" s="199"/>
      <c r="C110" s="199"/>
    </row>
    <row r="111" ht="14.25" spans="1:3">
      <c r="A111" s="199"/>
      <c r="B111" s="199"/>
      <c r="C111" s="199"/>
    </row>
    <row r="112" ht="14.25" spans="1:3">
      <c r="A112" s="199"/>
      <c r="B112" s="199"/>
      <c r="C112" s="199"/>
    </row>
    <row r="113" ht="14.25" spans="1:3">
      <c r="A113" s="199"/>
      <c r="B113" s="199"/>
      <c r="C113" s="199"/>
    </row>
    <row r="114" ht="14.25" spans="1:3">
      <c r="A114" s="199"/>
      <c r="B114" s="199"/>
      <c r="C114" s="199"/>
    </row>
    <row r="115" ht="14.25" spans="1:3">
      <c r="A115" s="199"/>
      <c r="B115" s="199"/>
      <c r="C115" s="199"/>
    </row>
    <row r="116" ht="14.25" spans="1:3">
      <c r="A116" s="199"/>
      <c r="B116" s="199"/>
      <c r="C116" s="199"/>
    </row>
    <row r="117" ht="14.25" spans="1:3">
      <c r="A117" s="199"/>
      <c r="B117" s="199"/>
      <c r="C117" s="199"/>
    </row>
    <row r="118" ht="14.25" spans="1:3">
      <c r="A118" s="199"/>
      <c r="B118" s="199"/>
      <c r="C118" s="199"/>
    </row>
    <row r="119" ht="14.25" spans="1:3">
      <c r="A119" s="199"/>
      <c r="B119" s="199"/>
      <c r="C119" s="199"/>
    </row>
    <row r="120" ht="14.25" spans="1:3">
      <c r="A120" s="199"/>
      <c r="B120" s="199"/>
      <c r="C120" s="199"/>
    </row>
    <row r="121" ht="14.25" spans="1:3">
      <c r="A121" s="199"/>
      <c r="B121" s="199"/>
      <c r="C121" s="199"/>
    </row>
    <row r="122" ht="14.25" spans="1:3">
      <c r="A122" s="199"/>
      <c r="B122" s="199"/>
      <c r="C122" s="199"/>
    </row>
    <row r="123" ht="14.25" spans="1:3">
      <c r="A123" s="199"/>
      <c r="B123" s="199"/>
      <c r="C123" s="199"/>
    </row>
    <row r="124" ht="14.25" spans="1:3">
      <c r="A124" s="199"/>
      <c r="B124" s="199"/>
      <c r="C124" s="199"/>
    </row>
    <row r="125" ht="14.25" spans="1:3">
      <c r="A125" s="199"/>
      <c r="B125" s="199"/>
      <c r="C125" s="199"/>
    </row>
    <row r="126" ht="14.25" spans="1:3">
      <c r="A126" s="199"/>
      <c r="B126" s="199"/>
      <c r="C126" s="199"/>
    </row>
    <row r="127" ht="14.25" spans="1:3">
      <c r="A127" s="199"/>
      <c r="B127" s="199"/>
      <c r="C127" s="199"/>
    </row>
    <row r="128" ht="14.25" spans="1:3">
      <c r="A128" s="199"/>
      <c r="B128" s="199"/>
      <c r="C128" s="199"/>
    </row>
    <row r="129" ht="14.25" spans="1:3">
      <c r="A129" s="199"/>
      <c r="B129" s="199"/>
      <c r="C129" s="199"/>
    </row>
    <row r="130" ht="14.25" spans="1:3">
      <c r="A130" s="199"/>
      <c r="B130" s="199"/>
      <c r="C130" s="199"/>
    </row>
    <row r="131" ht="14.25" spans="1:3">
      <c r="A131" s="199"/>
      <c r="B131" s="199"/>
      <c r="C131" s="199"/>
    </row>
    <row r="132" ht="14.25" spans="1:3">
      <c r="A132" s="199"/>
      <c r="B132" s="199"/>
      <c r="C132" s="199"/>
    </row>
    <row r="133" ht="14.25" spans="1:3">
      <c r="A133" s="199"/>
      <c r="B133" s="199"/>
      <c r="C133" s="199"/>
    </row>
    <row r="134" ht="14.25" spans="1:3">
      <c r="A134" s="199"/>
      <c r="B134" s="199"/>
      <c r="C134" s="199"/>
    </row>
    <row r="135" ht="14.25" spans="1:3">
      <c r="A135" s="199"/>
      <c r="B135" s="199"/>
      <c r="C135" s="199"/>
    </row>
    <row r="136" ht="14.25" spans="1:3">
      <c r="A136" s="199"/>
      <c r="B136" s="199"/>
      <c r="C136" s="199"/>
    </row>
    <row r="137" ht="14.25" spans="1:3">
      <c r="A137" s="199"/>
      <c r="B137" s="199"/>
      <c r="C137" s="199"/>
    </row>
    <row r="138" ht="14.25" spans="1:3">
      <c r="A138" s="199"/>
      <c r="B138" s="199"/>
      <c r="C138" s="199"/>
    </row>
    <row r="139" ht="14.25" spans="1:3">
      <c r="A139" s="199"/>
      <c r="B139" s="199"/>
      <c r="C139" s="199"/>
    </row>
    <row r="140" ht="14.25" spans="1:3">
      <c r="A140" s="199"/>
      <c r="B140" s="199"/>
      <c r="C140" s="199"/>
    </row>
    <row r="141" ht="14.25" spans="1:3">
      <c r="A141" s="199"/>
      <c r="B141" s="199"/>
      <c r="C141" s="199"/>
    </row>
    <row r="142" ht="14.25" spans="1:3">
      <c r="A142" s="199"/>
      <c r="B142" s="199"/>
      <c r="C142" s="199"/>
    </row>
    <row r="143" ht="14.25" spans="1:3">
      <c r="A143" s="199"/>
      <c r="B143" s="199"/>
      <c r="C143" s="199"/>
    </row>
    <row r="144" ht="14.25" spans="1:3">
      <c r="A144" s="199"/>
      <c r="B144" s="199"/>
      <c r="C144" s="199"/>
    </row>
    <row r="145" ht="14.25" spans="1:3">
      <c r="A145" s="199"/>
      <c r="B145" s="199"/>
      <c r="C145" s="199"/>
    </row>
    <row r="146" ht="14.25" spans="1:3">
      <c r="A146" s="199"/>
      <c r="B146" s="199"/>
      <c r="C146" s="199"/>
    </row>
  </sheetData>
  <mergeCells count="1">
    <mergeCell ref="J22:M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6"/>
  <sheetViews>
    <sheetView workbookViewId="0">
      <selection activeCell="D6" sqref="D6"/>
    </sheetView>
  </sheetViews>
  <sheetFormatPr defaultColWidth="8.625" defaultRowHeight="15.75"/>
  <cols>
    <col min="1" max="1" width="4.625" style="2" customWidth="1"/>
    <col min="2" max="2" width="16" style="2" customWidth="1"/>
    <col min="3" max="3" width="8.5" style="2" customWidth="1"/>
    <col min="4" max="4" width="14.125" style="2" customWidth="1"/>
    <col min="5" max="5" width="8.125" style="2" customWidth="1"/>
    <col min="6" max="6" width="8.625" style="2" customWidth="1"/>
    <col min="7" max="7" width="11.125" style="2" customWidth="1"/>
    <col min="8" max="8" width="9.5" style="2" customWidth="1"/>
    <col min="9" max="9" width="12.125" style="2" customWidth="1"/>
    <col min="10" max="10" width="10.875" style="2" customWidth="1"/>
    <col min="11" max="12" width="9" style="2" customWidth="1"/>
    <col min="13" max="13" width="12" style="2" customWidth="1"/>
    <col min="14" max="14" width="11" style="2" customWidth="1"/>
    <col min="15" max="16384" width="8.625" style="2"/>
  </cols>
  <sheetData>
    <row r="1" ht="30" customHeight="1" spans="1:18">
      <c r="A1" s="324"/>
      <c r="B1" s="325" t="s">
        <v>1202</v>
      </c>
      <c r="C1" s="325"/>
      <c r="D1" s="325"/>
      <c r="E1" s="325"/>
      <c r="F1" s="325"/>
      <c r="G1" s="325"/>
      <c r="H1" s="325"/>
      <c r="I1" s="325"/>
      <c r="J1" s="325"/>
      <c r="K1" s="325"/>
      <c r="L1" s="79" t="s">
        <v>1203</v>
      </c>
      <c r="O1" s="31"/>
      <c r="P1" s="31"/>
      <c r="Q1" s="31"/>
      <c r="R1" s="31"/>
    </row>
    <row r="2" ht="15" customHeight="1" spans="12:18">
      <c r="L2" s="79"/>
      <c r="O2" s="31"/>
      <c r="P2" s="31"/>
      <c r="Q2" s="31"/>
      <c r="R2" s="31"/>
    </row>
    <row r="3" s="3" customFormat="1" ht="21" customHeight="1" spans="1:14">
      <c r="A3" s="3" t="e">
        <f>#REF!</f>
        <v>#REF!</v>
      </c>
      <c r="F3" s="14" t="e">
        <f>#REF!</f>
        <v>#REF!</v>
      </c>
      <c r="H3" s="349"/>
      <c r="J3" s="326"/>
      <c r="K3" s="326"/>
      <c r="L3" s="15" t="s">
        <v>2</v>
      </c>
      <c r="N3" s="134"/>
    </row>
    <row r="4" s="4" customFormat="1" ht="21" customHeight="1" spans="1:14">
      <c r="A4" s="72" t="s">
        <v>3</v>
      </c>
      <c r="B4" s="72" t="s">
        <v>1114</v>
      </c>
      <c r="C4" s="72" t="s">
        <v>1204</v>
      </c>
      <c r="D4" s="72" t="s">
        <v>1205</v>
      </c>
      <c r="E4" s="72" t="s">
        <v>439</v>
      </c>
      <c r="F4" s="72" t="s">
        <v>1206</v>
      </c>
      <c r="G4" s="56" t="s">
        <v>444</v>
      </c>
      <c r="H4" s="56" t="s">
        <v>8</v>
      </c>
      <c r="I4" s="72" t="s">
        <v>606</v>
      </c>
      <c r="J4" s="72" t="s">
        <v>9</v>
      </c>
      <c r="K4" s="72" t="s">
        <v>10</v>
      </c>
      <c r="L4" s="72" t="s">
        <v>19</v>
      </c>
      <c r="M4" s="17" t="s">
        <v>315</v>
      </c>
      <c r="N4" s="17" t="s">
        <v>213</v>
      </c>
    </row>
    <row r="5" s="323" customFormat="1" ht="21" customHeight="1" spans="1:14">
      <c r="A5" s="19">
        <f>ROW()-4</f>
        <v>1</v>
      </c>
      <c r="B5" s="67"/>
      <c r="C5" s="67"/>
      <c r="D5" s="67"/>
      <c r="E5" s="342"/>
      <c r="F5" s="25"/>
      <c r="G5" s="327"/>
      <c r="H5" s="48"/>
      <c r="I5" s="20"/>
      <c r="J5" s="48"/>
      <c r="K5" s="328">
        <f>IF(H5=0,0,ROUND((J5-H5)/H5*100,2))</f>
        <v>0</v>
      </c>
      <c r="L5" s="338"/>
      <c r="M5" s="20"/>
      <c r="N5" s="20"/>
    </row>
    <row r="6" s="323" customFormat="1" ht="21" customHeight="1" spans="1:14">
      <c r="A6" s="19">
        <f t="shared" ref="A6:A15" si="0">ROW()-4</f>
        <v>2</v>
      </c>
      <c r="B6" s="67"/>
      <c r="C6" s="332"/>
      <c r="D6" s="332"/>
      <c r="E6" s="343"/>
      <c r="F6" s="62"/>
      <c r="G6" s="330"/>
      <c r="H6" s="48"/>
      <c r="I6" s="20"/>
      <c r="J6" s="34"/>
      <c r="K6" s="34"/>
      <c r="L6" s="338"/>
      <c r="M6" s="20"/>
      <c r="N6" s="20"/>
    </row>
    <row r="7" s="323" customFormat="1" ht="21" customHeight="1" spans="1:14">
      <c r="A7" s="19">
        <f t="shared" si="0"/>
        <v>3</v>
      </c>
      <c r="B7" s="67"/>
      <c r="C7" s="332"/>
      <c r="D7" s="332"/>
      <c r="E7" s="344"/>
      <c r="F7" s="62"/>
      <c r="G7" s="330"/>
      <c r="H7" s="48"/>
      <c r="I7" s="20"/>
      <c r="J7" s="34"/>
      <c r="K7" s="34"/>
      <c r="L7" s="338"/>
      <c r="M7" s="20"/>
      <c r="N7" s="20"/>
    </row>
    <row r="8" s="323" customFormat="1" ht="21" customHeight="1" spans="1:14">
      <c r="A8" s="19">
        <f t="shared" si="0"/>
        <v>4</v>
      </c>
      <c r="B8" s="332"/>
      <c r="C8" s="332"/>
      <c r="D8" s="332"/>
      <c r="E8" s="345"/>
      <c r="F8" s="62"/>
      <c r="G8" s="333"/>
      <c r="H8" s="333"/>
      <c r="I8" s="63"/>
      <c r="J8" s="331"/>
      <c r="K8" s="331"/>
      <c r="L8" s="333"/>
      <c r="M8" s="20"/>
      <c r="N8" s="20"/>
    </row>
    <row r="9" s="323" customFormat="1" ht="21" customHeight="1" spans="1:14">
      <c r="A9" s="19">
        <f t="shared" si="0"/>
        <v>5</v>
      </c>
      <c r="B9" s="332"/>
      <c r="C9" s="332"/>
      <c r="D9" s="332"/>
      <c r="E9" s="345"/>
      <c r="F9" s="62"/>
      <c r="G9" s="333"/>
      <c r="H9" s="333"/>
      <c r="I9" s="63"/>
      <c r="J9" s="331"/>
      <c r="K9" s="331"/>
      <c r="L9" s="333"/>
      <c r="M9" s="20"/>
      <c r="N9" s="20"/>
    </row>
    <row r="10" s="323" customFormat="1" ht="21" customHeight="1" spans="1:14">
      <c r="A10" s="19">
        <f t="shared" si="0"/>
        <v>6</v>
      </c>
      <c r="B10" s="332"/>
      <c r="C10" s="332"/>
      <c r="D10" s="332"/>
      <c r="E10" s="345"/>
      <c r="F10" s="62"/>
      <c r="G10" s="333"/>
      <c r="H10" s="333"/>
      <c r="I10" s="63"/>
      <c r="J10" s="331"/>
      <c r="K10" s="331"/>
      <c r="L10" s="333"/>
      <c r="M10" s="20"/>
      <c r="N10" s="20"/>
    </row>
    <row r="11" s="323" customFormat="1" ht="21" customHeight="1" spans="1:14">
      <c r="A11" s="19">
        <f t="shared" si="0"/>
        <v>7</v>
      </c>
      <c r="B11" s="332"/>
      <c r="C11" s="332"/>
      <c r="D11" s="332"/>
      <c r="E11" s="345"/>
      <c r="F11" s="62"/>
      <c r="G11" s="333"/>
      <c r="H11" s="333"/>
      <c r="I11" s="63"/>
      <c r="J11" s="331"/>
      <c r="K11" s="331"/>
      <c r="L11" s="333"/>
      <c r="M11" s="20"/>
      <c r="N11" s="20"/>
    </row>
    <row r="12" s="323" customFormat="1" ht="21" customHeight="1" spans="1:14">
      <c r="A12" s="19">
        <f t="shared" si="0"/>
        <v>8</v>
      </c>
      <c r="B12" s="332"/>
      <c r="C12" s="332"/>
      <c r="D12" s="332"/>
      <c r="E12" s="345"/>
      <c r="F12" s="62"/>
      <c r="G12" s="333"/>
      <c r="H12" s="333"/>
      <c r="I12" s="63"/>
      <c r="J12" s="331"/>
      <c r="K12" s="331"/>
      <c r="L12" s="333"/>
      <c r="M12" s="20"/>
      <c r="N12" s="20"/>
    </row>
    <row r="13" s="323" customFormat="1" ht="21" customHeight="1" spans="1:14">
      <c r="A13" s="19">
        <f t="shared" si="0"/>
        <v>9</v>
      </c>
      <c r="B13" s="332"/>
      <c r="C13" s="332"/>
      <c r="D13" s="332"/>
      <c r="E13" s="345"/>
      <c r="F13" s="62"/>
      <c r="G13" s="333"/>
      <c r="H13" s="333"/>
      <c r="I13" s="63"/>
      <c r="J13" s="331"/>
      <c r="K13" s="331"/>
      <c r="L13" s="333"/>
      <c r="M13" s="20"/>
      <c r="N13" s="20"/>
    </row>
    <row r="14" s="323" customFormat="1" ht="21" customHeight="1" spans="1:14">
      <c r="A14" s="19">
        <f t="shared" si="0"/>
        <v>10</v>
      </c>
      <c r="B14" s="332"/>
      <c r="C14" s="332"/>
      <c r="D14" s="332"/>
      <c r="E14" s="345"/>
      <c r="F14" s="62"/>
      <c r="G14" s="333"/>
      <c r="H14" s="333"/>
      <c r="I14" s="63"/>
      <c r="J14" s="331"/>
      <c r="K14" s="331"/>
      <c r="L14" s="333"/>
      <c r="M14" s="20"/>
      <c r="N14" s="20"/>
    </row>
    <row r="15" s="323" customFormat="1" ht="21" customHeight="1" spans="1:14">
      <c r="A15" s="19">
        <f t="shared" si="0"/>
        <v>11</v>
      </c>
      <c r="B15" s="332"/>
      <c r="C15" s="332"/>
      <c r="D15" s="332"/>
      <c r="E15" s="345"/>
      <c r="F15" s="62"/>
      <c r="G15" s="333"/>
      <c r="H15" s="333"/>
      <c r="I15" s="63"/>
      <c r="J15" s="331"/>
      <c r="K15" s="331"/>
      <c r="L15" s="333"/>
      <c r="M15" s="20"/>
      <c r="N15" s="20"/>
    </row>
    <row r="16" s="323" customFormat="1" ht="21" customHeight="1" spans="1:14">
      <c r="A16" s="329"/>
      <c r="B16" s="332"/>
      <c r="C16" s="332"/>
      <c r="D16" s="332"/>
      <c r="E16" s="345"/>
      <c r="F16" s="62"/>
      <c r="G16" s="333"/>
      <c r="H16" s="333"/>
      <c r="I16" s="63"/>
      <c r="J16" s="331"/>
      <c r="K16" s="331"/>
      <c r="L16" s="333"/>
      <c r="M16" s="20"/>
      <c r="N16" s="20"/>
    </row>
    <row r="17" s="323" customFormat="1" ht="21" customHeight="1" spans="1:14">
      <c r="A17" s="329"/>
      <c r="B17" s="332"/>
      <c r="C17" s="332"/>
      <c r="D17" s="332"/>
      <c r="E17" s="345"/>
      <c r="F17" s="62"/>
      <c r="G17" s="333"/>
      <c r="H17" s="333"/>
      <c r="I17" s="63"/>
      <c r="J17" s="331"/>
      <c r="K17" s="331"/>
      <c r="L17" s="333"/>
      <c r="M17" s="20"/>
      <c r="N17" s="20"/>
    </row>
    <row r="18" s="5" customFormat="1" ht="21" customHeight="1" spans="1:14">
      <c r="A18" s="329"/>
      <c r="B18" s="64"/>
      <c r="C18" s="64"/>
      <c r="D18" s="64"/>
      <c r="E18" s="62"/>
      <c r="F18" s="63"/>
      <c r="G18" s="331"/>
      <c r="H18" s="331"/>
      <c r="I18" s="63"/>
      <c r="J18" s="331"/>
      <c r="K18" s="350"/>
      <c r="L18" s="63"/>
      <c r="M18" s="20"/>
      <c r="N18" s="20"/>
    </row>
    <row r="19" s="5" customFormat="1" ht="21" customHeight="1" spans="1:14">
      <c r="A19" s="23"/>
      <c r="B19" s="17" t="s">
        <v>1207</v>
      </c>
      <c r="C19" s="17"/>
      <c r="D19" s="17"/>
      <c r="E19" s="17"/>
      <c r="F19" s="27"/>
      <c r="G19" s="268">
        <f>SUM(G5:G18)</f>
        <v>0</v>
      </c>
      <c r="H19" s="268">
        <f>SUM(H5:H18)</f>
        <v>0</v>
      </c>
      <c r="I19" s="268"/>
      <c r="J19" s="268">
        <f>SUM(J5:J18)</f>
        <v>0</v>
      </c>
      <c r="K19" s="268">
        <f>IF(H19=0,0,ROUND((J19-H19)/H19*100,2))</f>
        <v>0</v>
      </c>
      <c r="L19" s="20"/>
      <c r="M19" s="20"/>
      <c r="N19" s="20"/>
    </row>
    <row r="20" s="5" customFormat="1" ht="21" customHeight="1" spans="1:14">
      <c r="A20" s="23"/>
      <c r="B20" s="17" t="s">
        <v>106</v>
      </c>
      <c r="C20" s="17"/>
      <c r="D20" s="17"/>
      <c r="E20" s="17"/>
      <c r="F20" s="27"/>
      <c r="G20" s="335"/>
      <c r="H20" s="335"/>
      <c r="I20" s="20"/>
      <c r="J20" s="34"/>
      <c r="K20" s="268"/>
      <c r="L20" s="20"/>
      <c r="M20" s="20"/>
      <c r="N20" s="20"/>
    </row>
    <row r="21" s="6" customFormat="1" ht="21" customHeight="1" spans="1:14">
      <c r="A21" s="27"/>
      <c r="B21" s="17" t="s">
        <v>1208</v>
      </c>
      <c r="C21" s="17"/>
      <c r="D21" s="17"/>
      <c r="E21" s="27"/>
      <c r="F21" s="27"/>
      <c r="G21" s="28">
        <f>G19-G20</f>
        <v>0</v>
      </c>
      <c r="H21" s="28">
        <f>H19-H20</f>
        <v>0</v>
      </c>
      <c r="I21" s="28"/>
      <c r="J21" s="28">
        <f>J19-J20</f>
        <v>0</v>
      </c>
      <c r="K21" s="268">
        <f>IF(H21=0,0,ROUND((J21-H21)/H21*100,2))</f>
        <v>0</v>
      </c>
      <c r="L21" s="27"/>
      <c r="M21" s="27"/>
      <c r="N21" s="27"/>
    </row>
    <row r="22" s="7" customFormat="1" ht="14.25" customHeight="1" spans="1:12">
      <c r="A22" s="29" t="e">
        <f>#REF!&amp;#REF!</f>
        <v>#REF!</v>
      </c>
      <c r="B22" s="112"/>
      <c r="C22" s="112"/>
      <c r="D22" s="112"/>
      <c r="G22" s="29" t="e">
        <f>#REF!&amp;#REF!</f>
        <v>#REF!</v>
      </c>
      <c r="J22" s="30" t="str">
        <f>现金!G21</f>
        <v>北京卓信大华资产评估有限公司</v>
      </c>
      <c r="K22" s="30"/>
      <c r="L22" s="30"/>
    </row>
    <row r="23" s="5" customFormat="1" ht="12.75" spans="1:1">
      <c r="A23" s="29" t="e">
        <f>#REF!&amp;#REF!</f>
        <v>#REF!</v>
      </c>
    </row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31" customFormat="1" ht="12.75"/>
    <row r="48" s="31" customFormat="1" ht="12.75"/>
    <row r="49" s="31" customFormat="1" ht="12.75"/>
    <row r="50" s="31" customFormat="1" ht="12.75"/>
    <row r="51" s="31" customFormat="1" ht="12.75"/>
    <row r="52" s="31" customFormat="1" ht="12.75"/>
    <row r="53" s="31" customFormat="1" ht="12.75"/>
    <row r="54" s="31" customFormat="1" ht="12.75"/>
    <row r="55" s="31" customFormat="1" ht="12.75"/>
    <row r="56" s="31" customFormat="1" ht="12.75"/>
    <row r="57" s="31" customFormat="1" ht="12.75"/>
    <row r="58" s="31" customFormat="1" ht="12.75"/>
    <row r="59" s="31" customFormat="1" ht="12.75"/>
    <row r="60" s="31" customFormat="1" ht="12.75"/>
    <row r="61" s="31" customFormat="1" ht="12.75"/>
    <row r="62" s="31" customFormat="1" ht="12.75"/>
    <row r="63" s="31" customFormat="1" ht="12.75"/>
    <row r="64" s="31" customFormat="1" ht="12.75"/>
    <row r="65" s="31" customFormat="1" ht="12.75"/>
    <row r="66" s="31" customFormat="1" ht="12.75"/>
    <row r="67" s="31" customFormat="1" ht="12.75"/>
    <row r="68" s="31" customFormat="1" ht="12.75"/>
    <row r="69" s="31" customFormat="1" ht="12.75"/>
    <row r="70" s="31" customFormat="1" ht="12.75"/>
    <row r="71" s="31" customFormat="1" ht="12.75"/>
    <row r="72" s="31" customFormat="1" ht="12.75"/>
    <row r="73" s="31" customFormat="1" ht="12.75"/>
    <row r="74" s="31" customFormat="1" ht="12.75"/>
    <row r="75" s="31" customFormat="1" ht="12.75"/>
    <row r="76" s="31" customFormat="1" ht="12.75"/>
    <row r="77" s="31" customFormat="1" ht="12.75"/>
    <row r="78" ht="14.25" spans="1:4">
      <c r="A78" s="31"/>
      <c r="B78" s="31"/>
      <c r="C78" s="31"/>
      <c r="D78" s="31"/>
    </row>
    <row r="79" ht="14.25" spans="1:4">
      <c r="A79" s="31"/>
      <c r="B79" s="31"/>
      <c r="C79" s="31"/>
      <c r="D79" s="31"/>
    </row>
    <row r="80" ht="14.25" spans="1:4">
      <c r="A80" s="31"/>
      <c r="B80" s="31"/>
      <c r="C80" s="31"/>
      <c r="D80" s="31"/>
    </row>
    <row r="81" ht="14.25" spans="1:4">
      <c r="A81" s="31"/>
      <c r="B81" s="31"/>
      <c r="C81" s="31"/>
      <c r="D81" s="31"/>
    </row>
    <row r="82" ht="14.25" spans="1:4">
      <c r="A82" s="31"/>
      <c r="B82" s="31"/>
      <c r="C82" s="31"/>
      <c r="D82" s="31"/>
    </row>
    <row r="83" ht="14.25" spans="1:4">
      <c r="A83" s="31"/>
      <c r="B83" s="31"/>
      <c r="C83" s="31"/>
      <c r="D83" s="31"/>
    </row>
    <row r="84" ht="14.25" spans="1:4">
      <c r="A84" s="31"/>
      <c r="B84" s="31"/>
      <c r="C84" s="31"/>
      <c r="D84" s="31"/>
    </row>
    <row r="85" ht="14.25" spans="1:4">
      <c r="A85" s="31"/>
      <c r="B85" s="31"/>
      <c r="C85" s="31"/>
      <c r="D85" s="31"/>
    </row>
    <row r="86" ht="14.25" spans="1:4">
      <c r="A86" s="31"/>
      <c r="B86" s="31"/>
      <c r="C86" s="31"/>
      <c r="D86" s="31"/>
    </row>
    <row r="87" ht="14.25" spans="1:4">
      <c r="A87" s="31"/>
      <c r="B87" s="31"/>
      <c r="C87" s="31"/>
      <c r="D87" s="31"/>
    </row>
    <row r="88" ht="14.25" spans="1:4">
      <c r="A88" s="31"/>
      <c r="B88" s="31"/>
      <c r="C88" s="31"/>
      <c r="D88" s="31"/>
    </row>
    <row r="89" ht="14.25" spans="1:4">
      <c r="A89" s="31"/>
      <c r="B89" s="31"/>
      <c r="C89" s="31"/>
      <c r="D89" s="31"/>
    </row>
    <row r="90" ht="14.25" spans="1:4">
      <c r="A90" s="31"/>
      <c r="B90" s="31"/>
      <c r="C90" s="31"/>
      <c r="D90" s="31"/>
    </row>
    <row r="91" ht="14.25" spans="1:4">
      <c r="A91" s="31"/>
      <c r="B91" s="31"/>
      <c r="C91" s="31"/>
      <c r="D91" s="31"/>
    </row>
    <row r="92" ht="14.25" spans="1:4">
      <c r="A92" s="31"/>
      <c r="B92" s="31"/>
      <c r="C92" s="31"/>
      <c r="D92" s="31"/>
    </row>
    <row r="93" ht="14.25" spans="1:4">
      <c r="A93" s="31"/>
      <c r="B93" s="31"/>
      <c r="C93" s="31"/>
      <c r="D93" s="31"/>
    </row>
    <row r="94" ht="14.25" spans="1:4">
      <c r="A94" s="31"/>
      <c r="B94" s="31"/>
      <c r="C94" s="31"/>
      <c r="D94" s="31"/>
    </row>
    <row r="95" ht="14.25" spans="1:4">
      <c r="A95" s="31"/>
      <c r="B95" s="31"/>
      <c r="C95" s="31"/>
      <c r="D95" s="31"/>
    </row>
    <row r="96" ht="14.25" spans="1:4">
      <c r="A96" s="31"/>
      <c r="B96" s="31"/>
      <c r="C96" s="31"/>
      <c r="D96" s="31"/>
    </row>
    <row r="97" ht="14.25" spans="1:4">
      <c r="A97" s="31"/>
      <c r="B97" s="31"/>
      <c r="C97" s="31"/>
      <c r="D97" s="31"/>
    </row>
    <row r="98" ht="14.25" spans="1:4">
      <c r="A98" s="31"/>
      <c r="B98" s="31"/>
      <c r="C98" s="31"/>
      <c r="D98" s="31"/>
    </row>
    <row r="99" ht="14.25" spans="1:4">
      <c r="A99" s="31"/>
      <c r="B99" s="31"/>
      <c r="C99" s="31"/>
      <c r="D99" s="31"/>
    </row>
    <row r="100" ht="14.25" spans="1:4">
      <c r="A100" s="31"/>
      <c r="B100" s="31"/>
      <c r="C100" s="31"/>
      <c r="D100" s="31"/>
    </row>
    <row r="101" ht="14.25" spans="1:4">
      <c r="A101" s="31"/>
      <c r="B101" s="31"/>
      <c r="C101" s="31"/>
      <c r="D101" s="31"/>
    </row>
    <row r="102" ht="14.25" spans="1:4">
      <c r="A102" s="31"/>
      <c r="B102" s="31"/>
      <c r="C102" s="31"/>
      <c r="D102" s="31"/>
    </row>
    <row r="103" ht="14.25" spans="1:4">
      <c r="A103" s="31"/>
      <c r="B103" s="31"/>
      <c r="C103" s="31"/>
      <c r="D103" s="31"/>
    </row>
    <row r="104" ht="14.25" spans="1:4">
      <c r="A104" s="31"/>
      <c r="B104" s="31"/>
      <c r="C104" s="31"/>
      <c r="D104" s="31"/>
    </row>
    <row r="105" ht="14.25" spans="1:4">
      <c r="A105" s="31"/>
      <c r="B105" s="31"/>
      <c r="C105" s="31"/>
      <c r="D105" s="31"/>
    </row>
    <row r="106" ht="14.25" spans="1:4">
      <c r="A106" s="31"/>
      <c r="B106" s="31"/>
      <c r="C106" s="31"/>
      <c r="D106" s="31"/>
    </row>
    <row r="107" ht="14.25" spans="1:4">
      <c r="A107" s="31"/>
      <c r="B107" s="31"/>
      <c r="C107" s="31"/>
      <c r="D107" s="31"/>
    </row>
    <row r="108" ht="14.25" spans="1:4">
      <c r="A108" s="31"/>
      <c r="B108" s="31"/>
      <c r="C108" s="31"/>
      <c r="D108" s="31"/>
    </row>
    <row r="109" ht="14.25" spans="1:4">
      <c r="A109" s="31"/>
      <c r="B109" s="31"/>
      <c r="C109" s="31"/>
      <c r="D109" s="31"/>
    </row>
    <row r="110" ht="14.25" spans="1:4">
      <c r="A110" s="31"/>
      <c r="B110" s="31"/>
      <c r="C110" s="31"/>
      <c r="D110" s="31"/>
    </row>
    <row r="111" ht="14.25" spans="1:4">
      <c r="A111" s="31"/>
      <c r="B111" s="31"/>
      <c r="C111" s="31"/>
      <c r="D111" s="31"/>
    </row>
    <row r="112" ht="14.25" spans="1:4">
      <c r="A112" s="31"/>
      <c r="B112" s="31"/>
      <c r="C112" s="31"/>
      <c r="D112" s="31"/>
    </row>
    <row r="113" ht="14.25" spans="1:4">
      <c r="A113" s="31"/>
      <c r="B113" s="31"/>
      <c r="C113" s="31"/>
      <c r="D113" s="31"/>
    </row>
    <row r="114" ht="14.25" spans="1:4">
      <c r="A114" s="31"/>
      <c r="B114" s="31"/>
      <c r="C114" s="31"/>
      <c r="D114" s="31"/>
    </row>
    <row r="115" ht="14.25" spans="1:4">
      <c r="A115" s="31"/>
      <c r="B115" s="31"/>
      <c r="C115" s="31"/>
      <c r="D115" s="31"/>
    </row>
    <row r="116" ht="14.25" spans="1:4">
      <c r="A116" s="31"/>
      <c r="B116" s="31"/>
      <c r="C116" s="31"/>
      <c r="D116" s="31"/>
    </row>
    <row r="117" ht="14.25" spans="1:4">
      <c r="A117" s="31"/>
      <c r="B117" s="31"/>
      <c r="C117" s="31"/>
      <c r="D117" s="31"/>
    </row>
    <row r="118" ht="14.25" spans="1:4">
      <c r="A118" s="31"/>
      <c r="B118" s="31"/>
      <c r="C118" s="31"/>
      <c r="D118" s="31"/>
    </row>
    <row r="119" ht="14.25" spans="1:4">
      <c r="A119" s="31"/>
      <c r="B119" s="31"/>
      <c r="C119" s="31"/>
      <c r="D119" s="31"/>
    </row>
    <row r="120" ht="14.25" spans="1:4">
      <c r="A120" s="31"/>
      <c r="B120" s="31"/>
      <c r="C120" s="31"/>
      <c r="D120" s="31"/>
    </row>
    <row r="121" ht="14.25" spans="1:4">
      <c r="A121" s="31"/>
      <c r="B121" s="31"/>
      <c r="C121" s="31"/>
      <c r="D121" s="31"/>
    </row>
    <row r="122" ht="14.25" spans="1:4">
      <c r="A122" s="31"/>
      <c r="B122" s="31"/>
      <c r="C122" s="31"/>
      <c r="D122" s="31"/>
    </row>
    <row r="123" ht="14.25" spans="1:4">
      <c r="A123" s="31"/>
      <c r="B123" s="31"/>
      <c r="C123" s="31"/>
      <c r="D123" s="31"/>
    </row>
    <row r="124" ht="14.25" spans="1:4">
      <c r="A124" s="31"/>
      <c r="B124" s="31"/>
      <c r="C124" s="31"/>
      <c r="D124" s="31"/>
    </row>
    <row r="125" ht="14.25" spans="1:4">
      <c r="A125" s="31"/>
      <c r="B125" s="31"/>
      <c r="C125" s="31"/>
      <c r="D125" s="31"/>
    </row>
    <row r="126" ht="14.25" spans="1:4">
      <c r="A126" s="31"/>
      <c r="B126" s="31"/>
      <c r="C126" s="31"/>
      <c r="D126" s="31"/>
    </row>
    <row r="127" ht="14.25" spans="1:4">
      <c r="A127" s="31"/>
      <c r="B127" s="31"/>
      <c r="C127" s="31"/>
      <c r="D127" s="31"/>
    </row>
    <row r="128" ht="14.25" spans="1:4">
      <c r="A128" s="31"/>
      <c r="B128" s="31"/>
      <c r="C128" s="31"/>
      <c r="D128" s="31"/>
    </row>
    <row r="129" ht="14.25" spans="1:4">
      <c r="A129" s="31"/>
      <c r="B129" s="31"/>
      <c r="C129" s="31"/>
      <c r="D129" s="31"/>
    </row>
    <row r="130" ht="14.25" spans="1:4">
      <c r="A130" s="31"/>
      <c r="B130" s="31"/>
      <c r="C130" s="31"/>
      <c r="D130" s="31"/>
    </row>
    <row r="131" ht="14.25" spans="1:4">
      <c r="A131" s="31"/>
      <c r="B131" s="31"/>
      <c r="C131" s="31"/>
      <c r="D131" s="31"/>
    </row>
    <row r="132" ht="14.25" spans="1:4">
      <c r="A132" s="31"/>
      <c r="B132" s="31"/>
      <c r="C132" s="31"/>
      <c r="D132" s="31"/>
    </row>
    <row r="133" ht="14.25" spans="1:4">
      <c r="A133" s="31"/>
      <c r="B133" s="31"/>
      <c r="C133" s="31"/>
      <c r="D133" s="31"/>
    </row>
    <row r="134" ht="14.25" spans="1:4">
      <c r="A134" s="31"/>
      <c r="B134" s="31"/>
      <c r="C134" s="31"/>
      <c r="D134" s="31"/>
    </row>
    <row r="135" ht="14.25" spans="1:4">
      <c r="A135" s="31"/>
      <c r="B135" s="31"/>
      <c r="C135" s="31"/>
      <c r="D135" s="31"/>
    </row>
    <row r="136" ht="14.25" spans="1:4">
      <c r="A136" s="31"/>
      <c r="B136" s="31"/>
      <c r="C136" s="31"/>
      <c r="D136" s="31"/>
    </row>
    <row r="137" ht="14.25" spans="1:4">
      <c r="A137" s="31"/>
      <c r="B137" s="31"/>
      <c r="C137" s="31"/>
      <c r="D137" s="31"/>
    </row>
    <row r="138" ht="14.25" spans="1:4">
      <c r="A138" s="31"/>
      <c r="B138" s="31"/>
      <c r="C138" s="31"/>
      <c r="D138" s="31"/>
    </row>
    <row r="139" ht="14.25" spans="1:4">
      <c r="A139" s="31"/>
      <c r="B139" s="31"/>
      <c r="C139" s="31"/>
      <c r="D139" s="31"/>
    </row>
    <row r="140" ht="14.25" spans="1:4">
      <c r="A140" s="31"/>
      <c r="B140" s="31"/>
      <c r="C140" s="31"/>
      <c r="D140" s="31"/>
    </row>
    <row r="141" ht="14.25" spans="1:4">
      <c r="A141" s="31"/>
      <c r="B141" s="31"/>
      <c r="C141" s="31"/>
      <c r="D141" s="31"/>
    </row>
    <row r="142" ht="14.25" spans="1:4">
      <c r="A142" s="31"/>
      <c r="B142" s="31"/>
      <c r="C142" s="31"/>
      <c r="D142" s="31"/>
    </row>
    <row r="143" ht="14.25" spans="1:4">
      <c r="A143" s="31"/>
      <c r="B143" s="31"/>
      <c r="C143" s="31"/>
      <c r="D143" s="31"/>
    </row>
    <row r="144" ht="14.25" spans="1:4">
      <c r="A144" s="31"/>
      <c r="B144" s="31"/>
      <c r="C144" s="31"/>
      <c r="D144" s="31"/>
    </row>
    <row r="145" ht="14.25" spans="1:4">
      <c r="A145" s="31"/>
      <c r="B145" s="31"/>
      <c r="C145" s="31"/>
      <c r="D145" s="31"/>
    </row>
    <row r="146" ht="14.25" spans="1:4">
      <c r="A146" s="31"/>
      <c r="B146" s="31"/>
      <c r="C146" s="31"/>
      <c r="D146" s="31"/>
    </row>
  </sheetData>
  <mergeCells count="2">
    <mergeCell ref="B1:K1"/>
    <mergeCell ref="J22:L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6"/>
  <sheetViews>
    <sheetView workbookViewId="0">
      <selection activeCell="D6" sqref="D6"/>
    </sheetView>
  </sheetViews>
  <sheetFormatPr defaultColWidth="8.625" defaultRowHeight="15.75"/>
  <cols>
    <col min="1" max="1" width="6.625" style="2" customWidth="1"/>
    <col min="2" max="2" width="22.125" style="2" customWidth="1"/>
    <col min="3" max="3" width="16.125" style="2" customWidth="1"/>
    <col min="4" max="4" width="11.5" style="2" customWidth="1"/>
    <col min="5" max="6" width="18.625" style="2" customWidth="1"/>
    <col min="7" max="7" width="9.5" style="2" customWidth="1"/>
    <col min="8" max="8" width="18.375" style="2" customWidth="1"/>
    <col min="9" max="9" width="9.5" style="159" customWidth="1"/>
    <col min="10" max="11" width="8.625" style="159"/>
    <col min="12" max="16384" width="8.625" style="2"/>
  </cols>
  <sheetData>
    <row r="1" ht="30" customHeight="1" spans="1:14">
      <c r="A1" s="324"/>
      <c r="B1" s="324"/>
      <c r="C1" s="347" t="s">
        <v>1209</v>
      </c>
      <c r="E1" s="324"/>
      <c r="H1" s="79" t="s">
        <v>1210</v>
      </c>
      <c r="J1" s="199"/>
      <c r="K1" s="199"/>
      <c r="L1" s="31"/>
      <c r="M1" s="31"/>
      <c r="N1" s="31"/>
    </row>
    <row r="2" ht="15" customHeight="1" spans="8:14">
      <c r="H2" s="79"/>
      <c r="J2" s="199"/>
      <c r="K2" s="199"/>
      <c r="L2" s="31"/>
      <c r="M2" s="31"/>
      <c r="N2" s="31"/>
    </row>
    <row r="3" s="3" customFormat="1" ht="21" customHeight="1" spans="1:11">
      <c r="A3" s="3" t="e">
        <f>#REF!</f>
        <v>#REF!</v>
      </c>
      <c r="E3" s="14" t="e">
        <f>#REF!</f>
        <v>#REF!</v>
      </c>
      <c r="F3" s="326"/>
      <c r="G3" s="326"/>
      <c r="H3" s="15" t="s">
        <v>2</v>
      </c>
      <c r="I3" s="336" t="s">
        <v>115</v>
      </c>
      <c r="J3" s="74"/>
      <c r="K3" s="337"/>
    </row>
    <row r="4" s="4" customFormat="1" ht="21" customHeight="1" spans="1:11">
      <c r="A4" s="72" t="s">
        <v>3</v>
      </c>
      <c r="B4" s="72" t="s">
        <v>1211</v>
      </c>
      <c r="C4" s="72" t="s">
        <v>1212</v>
      </c>
      <c r="D4" s="72" t="s">
        <v>217</v>
      </c>
      <c r="E4" s="56" t="s">
        <v>8</v>
      </c>
      <c r="F4" s="72" t="s">
        <v>9</v>
      </c>
      <c r="G4" s="72" t="s">
        <v>10</v>
      </c>
      <c r="H4" s="72" t="s">
        <v>19</v>
      </c>
      <c r="I4" s="17" t="s">
        <v>124</v>
      </c>
      <c r="J4" s="17" t="s">
        <v>125</v>
      </c>
      <c r="K4" s="17" t="s">
        <v>126</v>
      </c>
    </row>
    <row r="5" s="323" customFormat="1" ht="21" customHeight="1" spans="1:11">
      <c r="A5" s="19">
        <f>ROW()-4</f>
        <v>1</v>
      </c>
      <c r="B5" s="67"/>
      <c r="C5" s="67"/>
      <c r="D5" s="342"/>
      <c r="E5" s="48"/>
      <c r="F5" s="48"/>
      <c r="G5" s="328">
        <f>IF(E5=0,0,ROUND((F5-E5)/E5*100,2))</f>
        <v>0</v>
      </c>
      <c r="H5" s="338"/>
      <c r="I5" s="162"/>
      <c r="J5" s="162"/>
      <c r="K5" s="162"/>
    </row>
    <row r="6" s="323" customFormat="1" ht="21" customHeight="1" spans="1:11">
      <c r="A6" s="329"/>
      <c r="B6" s="67"/>
      <c r="C6" s="332"/>
      <c r="D6" s="343"/>
      <c r="E6" s="48"/>
      <c r="F6" s="34"/>
      <c r="G6" s="34"/>
      <c r="H6" s="338"/>
      <c r="I6" s="162"/>
      <c r="J6" s="162"/>
      <c r="K6" s="162"/>
    </row>
    <row r="7" s="323" customFormat="1" ht="21" customHeight="1" spans="1:11">
      <c r="A7" s="329"/>
      <c r="B7" s="67"/>
      <c r="C7" s="332"/>
      <c r="D7" s="344"/>
      <c r="E7" s="48"/>
      <c r="F7" s="34"/>
      <c r="G7" s="34"/>
      <c r="H7" s="338"/>
      <c r="I7" s="162"/>
      <c r="J7" s="162"/>
      <c r="K7" s="162"/>
    </row>
    <row r="8" s="323" customFormat="1" ht="21" customHeight="1" spans="1:11">
      <c r="A8" s="329"/>
      <c r="B8" s="332"/>
      <c r="C8" s="332"/>
      <c r="D8" s="345"/>
      <c r="E8" s="333"/>
      <c r="F8" s="331"/>
      <c r="G8" s="331"/>
      <c r="H8" s="333"/>
      <c r="I8" s="162"/>
      <c r="J8" s="162"/>
      <c r="K8" s="162"/>
    </row>
    <row r="9" s="323" customFormat="1" ht="21" customHeight="1" spans="1:11">
      <c r="A9" s="329"/>
      <c r="B9" s="332"/>
      <c r="C9" s="332"/>
      <c r="D9" s="345"/>
      <c r="E9" s="333"/>
      <c r="F9" s="331"/>
      <c r="G9" s="331"/>
      <c r="H9" s="333"/>
      <c r="I9" s="162"/>
      <c r="J9" s="162"/>
      <c r="K9" s="162"/>
    </row>
    <row r="10" s="323" customFormat="1" ht="21" customHeight="1" spans="1:11">
      <c r="A10" s="329"/>
      <c r="B10" s="332"/>
      <c r="C10" s="332"/>
      <c r="D10" s="345"/>
      <c r="E10" s="333"/>
      <c r="F10" s="331"/>
      <c r="G10" s="331"/>
      <c r="H10" s="333"/>
      <c r="I10" s="162"/>
      <c r="J10" s="162"/>
      <c r="K10" s="162"/>
    </row>
    <row r="11" s="323" customFormat="1" ht="21" customHeight="1" spans="1:11">
      <c r="A11" s="329"/>
      <c r="B11" s="332"/>
      <c r="C11" s="332"/>
      <c r="D11" s="345"/>
      <c r="E11" s="333"/>
      <c r="F11" s="331"/>
      <c r="G11" s="331"/>
      <c r="H11" s="333"/>
      <c r="I11" s="162"/>
      <c r="J11" s="162"/>
      <c r="K11" s="162"/>
    </row>
    <row r="12" s="323" customFormat="1" ht="21" customHeight="1" spans="1:11">
      <c r="A12" s="329"/>
      <c r="B12" s="332"/>
      <c r="C12" s="332"/>
      <c r="D12" s="345"/>
      <c r="E12" s="333"/>
      <c r="F12" s="331"/>
      <c r="G12" s="331"/>
      <c r="H12" s="333"/>
      <c r="I12" s="162"/>
      <c r="J12" s="162"/>
      <c r="K12" s="162"/>
    </row>
    <row r="13" s="323" customFormat="1" ht="21" customHeight="1" spans="1:11">
      <c r="A13" s="329"/>
      <c r="B13" s="332"/>
      <c r="C13" s="332"/>
      <c r="D13" s="345"/>
      <c r="E13" s="333"/>
      <c r="F13" s="331"/>
      <c r="G13" s="331"/>
      <c r="H13" s="333"/>
      <c r="I13" s="162"/>
      <c r="J13" s="162"/>
      <c r="K13" s="162"/>
    </row>
    <row r="14" s="323" customFormat="1" ht="21" customHeight="1" spans="1:11">
      <c r="A14" s="329"/>
      <c r="B14" s="332"/>
      <c r="C14" s="332"/>
      <c r="D14" s="345"/>
      <c r="E14" s="333"/>
      <c r="F14" s="331"/>
      <c r="G14" s="331"/>
      <c r="H14" s="333"/>
      <c r="I14" s="162"/>
      <c r="J14" s="162"/>
      <c r="K14" s="162"/>
    </row>
    <row r="15" s="323" customFormat="1" ht="21" customHeight="1" spans="1:11">
      <c r="A15" s="329"/>
      <c r="B15" s="332"/>
      <c r="C15" s="332"/>
      <c r="D15" s="345"/>
      <c r="E15" s="333"/>
      <c r="F15" s="331"/>
      <c r="G15" s="331"/>
      <c r="H15" s="333"/>
      <c r="I15" s="162"/>
      <c r="J15" s="162"/>
      <c r="K15" s="162"/>
    </row>
    <row r="16" s="323" customFormat="1" ht="21" customHeight="1" spans="1:11">
      <c r="A16" s="329"/>
      <c r="B16" s="332"/>
      <c r="C16" s="332"/>
      <c r="D16" s="345"/>
      <c r="E16" s="333"/>
      <c r="F16" s="331"/>
      <c r="G16" s="331"/>
      <c r="H16" s="333"/>
      <c r="I16" s="162"/>
      <c r="J16" s="162"/>
      <c r="K16" s="162"/>
    </row>
    <row r="17" s="323" customFormat="1" ht="21" customHeight="1" spans="1:11">
      <c r="A17" s="329"/>
      <c r="B17" s="332"/>
      <c r="C17" s="332"/>
      <c r="D17" s="345"/>
      <c r="E17" s="333"/>
      <c r="F17" s="331"/>
      <c r="G17" s="331"/>
      <c r="H17" s="333"/>
      <c r="I17" s="162"/>
      <c r="J17" s="162"/>
      <c r="K17" s="162"/>
    </row>
    <row r="18" s="5" customFormat="1" ht="21" customHeight="1" spans="1:11">
      <c r="A18" s="329"/>
      <c r="B18" s="64"/>
      <c r="C18" s="64"/>
      <c r="D18" s="62"/>
      <c r="E18" s="331"/>
      <c r="F18" s="331"/>
      <c r="G18" s="334"/>
      <c r="H18" s="63"/>
      <c r="I18" s="162"/>
      <c r="J18" s="162"/>
      <c r="K18" s="162"/>
    </row>
    <row r="19" s="5" customFormat="1" ht="21" customHeight="1" spans="1:11">
      <c r="A19" s="23"/>
      <c r="B19" s="17"/>
      <c r="C19" s="17"/>
      <c r="D19" s="17"/>
      <c r="E19" s="268"/>
      <c r="F19" s="268"/>
      <c r="G19" s="80"/>
      <c r="H19" s="20"/>
      <c r="I19" s="162"/>
      <c r="J19" s="162"/>
      <c r="K19" s="162"/>
    </row>
    <row r="20" s="5" customFormat="1" ht="21" customHeight="1" spans="1:11">
      <c r="A20" s="23"/>
      <c r="B20" s="17"/>
      <c r="C20" s="17"/>
      <c r="D20" s="17"/>
      <c r="E20" s="335"/>
      <c r="F20" s="34"/>
      <c r="G20" s="80"/>
      <c r="H20" s="20"/>
      <c r="I20" s="162"/>
      <c r="J20" s="162"/>
      <c r="K20" s="162"/>
    </row>
    <row r="21" s="6" customFormat="1" ht="21" customHeight="1" spans="1:11">
      <c r="A21" s="27"/>
      <c r="B21" s="17" t="s">
        <v>12</v>
      </c>
      <c r="C21" s="17"/>
      <c r="D21" s="27"/>
      <c r="E21" s="28">
        <f>E19-E20</f>
        <v>0</v>
      </c>
      <c r="F21" s="28">
        <f>F19-F20</f>
        <v>0</v>
      </c>
      <c r="G21" s="80">
        <f>IF(E21=0,0,ROUND((F21-E21)/E21*100,2))</f>
        <v>0</v>
      </c>
      <c r="H21" s="27"/>
      <c r="I21" s="163"/>
      <c r="J21" s="163"/>
      <c r="K21" s="163"/>
    </row>
    <row r="22" s="7" customFormat="1" ht="14.25" customHeight="1" spans="1:11">
      <c r="A22" s="29" t="e">
        <f>#REF!&amp;#REF!</f>
        <v>#REF!</v>
      </c>
      <c r="B22" s="112"/>
      <c r="C22" s="112"/>
      <c r="E22" s="29" t="e">
        <f>#REF!&amp;#REF!</f>
        <v>#REF!</v>
      </c>
      <c r="F22" s="30" t="str">
        <f>现金!G21</f>
        <v>北京卓信大华资产评估有限公司</v>
      </c>
      <c r="G22" s="30"/>
      <c r="H22" s="30"/>
      <c r="I22" s="348"/>
      <c r="J22" s="348"/>
      <c r="K22" s="348"/>
    </row>
    <row r="23" s="5" customFormat="1" ht="12.75" spans="1:11">
      <c r="A23" s="29" t="e">
        <f>#REF!&amp;#REF!</f>
        <v>#REF!</v>
      </c>
      <c r="I23" s="162"/>
      <c r="J23" s="162"/>
      <c r="K23" s="162"/>
    </row>
    <row r="24" s="5" customFormat="1" ht="12.75" spans="9:11">
      <c r="I24" s="162"/>
      <c r="J24" s="162"/>
      <c r="K24" s="162"/>
    </row>
    <row r="25" s="5" customFormat="1" ht="12.75" spans="9:11">
      <c r="I25" s="162"/>
      <c r="J25" s="162"/>
      <c r="K25" s="162"/>
    </row>
    <row r="26" s="5" customFormat="1" ht="12.75" spans="9:11">
      <c r="I26" s="162"/>
      <c r="J26" s="162"/>
      <c r="K26" s="162"/>
    </row>
    <row r="27" s="5" customFormat="1" ht="12.75" spans="9:11">
      <c r="I27" s="162"/>
      <c r="J27" s="162"/>
      <c r="K27" s="162"/>
    </row>
    <row r="28" s="5" customFormat="1" ht="12.75" spans="9:11">
      <c r="I28" s="162"/>
      <c r="J28" s="162"/>
      <c r="K28" s="162"/>
    </row>
    <row r="29" s="5" customFormat="1" ht="12.75" spans="9:11">
      <c r="I29" s="162"/>
      <c r="J29" s="162"/>
      <c r="K29" s="162"/>
    </row>
    <row r="30" s="5" customFormat="1" ht="12.75" spans="9:11">
      <c r="I30" s="162"/>
      <c r="J30" s="162"/>
      <c r="K30" s="162"/>
    </row>
    <row r="31" s="5" customFormat="1" ht="12.75" spans="9:11">
      <c r="I31" s="162"/>
      <c r="J31" s="162"/>
      <c r="K31" s="162"/>
    </row>
    <row r="32" s="5" customFormat="1" ht="12.75" spans="9:11">
      <c r="I32" s="162"/>
      <c r="J32" s="162"/>
      <c r="K32" s="162"/>
    </row>
    <row r="33" s="5" customFormat="1" ht="12.75" spans="9:11">
      <c r="I33" s="162"/>
      <c r="J33" s="162"/>
      <c r="K33" s="162"/>
    </row>
    <row r="34" s="5" customFormat="1" ht="12.75" spans="9:11">
      <c r="I34" s="162"/>
      <c r="J34" s="162"/>
      <c r="K34" s="162"/>
    </row>
    <row r="35" s="5" customFormat="1" ht="12.75" spans="9:11">
      <c r="I35" s="162"/>
      <c r="J35" s="162"/>
      <c r="K35" s="162"/>
    </row>
    <row r="36" s="5" customFormat="1" ht="12.75" spans="9:11">
      <c r="I36" s="162"/>
      <c r="J36" s="162"/>
      <c r="K36" s="162"/>
    </row>
    <row r="37" s="5" customFormat="1" ht="12.75" spans="9:11">
      <c r="I37" s="162"/>
      <c r="J37" s="162"/>
      <c r="K37" s="162"/>
    </row>
    <row r="38" s="5" customFormat="1" ht="12.75" spans="9:11">
      <c r="I38" s="162"/>
      <c r="J38" s="162"/>
      <c r="K38" s="162"/>
    </row>
    <row r="39" s="5" customFormat="1" ht="12.75" spans="9:11">
      <c r="I39" s="162"/>
      <c r="J39" s="162"/>
      <c r="K39" s="162"/>
    </row>
    <row r="40" s="5" customFormat="1" ht="12.75" spans="9:11">
      <c r="I40" s="162"/>
      <c r="J40" s="162"/>
      <c r="K40" s="162"/>
    </row>
    <row r="41" s="5" customFormat="1" ht="12.75" spans="9:11">
      <c r="I41" s="162"/>
      <c r="J41" s="162"/>
      <c r="K41" s="162"/>
    </row>
    <row r="42" s="5" customFormat="1" ht="12.75" spans="9:11">
      <c r="I42" s="162"/>
      <c r="J42" s="162"/>
      <c r="K42" s="162"/>
    </row>
    <row r="43" s="5" customFormat="1" ht="12.75" spans="9:11">
      <c r="I43" s="162"/>
      <c r="J43" s="162"/>
      <c r="K43" s="162"/>
    </row>
    <row r="44" s="5" customFormat="1" ht="12.75" spans="9:11">
      <c r="I44" s="162"/>
      <c r="J44" s="162"/>
      <c r="K44" s="162"/>
    </row>
    <row r="45" s="5" customFormat="1" ht="12.75" spans="9:11">
      <c r="I45" s="162"/>
      <c r="J45" s="162"/>
      <c r="K45" s="162"/>
    </row>
    <row r="46" s="5" customFormat="1" ht="12.75" spans="9:11">
      <c r="I46" s="162"/>
      <c r="J46" s="162"/>
      <c r="K46" s="162"/>
    </row>
    <row r="47" s="31" customFormat="1" ht="12.75" spans="9:11">
      <c r="I47" s="199"/>
      <c r="J47" s="199"/>
      <c r="K47" s="199"/>
    </row>
    <row r="48" s="31" customFormat="1" ht="12.75" spans="9:11">
      <c r="I48" s="199"/>
      <c r="J48" s="199"/>
      <c r="K48" s="199"/>
    </row>
    <row r="49" s="31" customFormat="1" ht="12.75" spans="9:11">
      <c r="I49" s="199"/>
      <c r="J49" s="199"/>
      <c r="K49" s="199"/>
    </row>
    <row r="50" s="31" customFormat="1" ht="12.75" spans="9:11">
      <c r="I50" s="199"/>
      <c r="J50" s="199"/>
      <c r="K50" s="199"/>
    </row>
    <row r="51" s="31" customFormat="1" ht="12.75" spans="9:11">
      <c r="I51" s="199"/>
      <c r="J51" s="199"/>
      <c r="K51" s="199"/>
    </row>
    <row r="52" s="31" customFormat="1" ht="12.75" spans="9:11">
      <c r="I52" s="199"/>
      <c r="J52" s="199"/>
      <c r="K52" s="199"/>
    </row>
    <row r="53" s="31" customFormat="1" ht="12.75" spans="9:11">
      <c r="I53" s="199"/>
      <c r="J53" s="199"/>
      <c r="K53" s="199"/>
    </row>
    <row r="54" s="31" customFormat="1" ht="12.75" spans="9:11">
      <c r="I54" s="199"/>
      <c r="J54" s="199"/>
      <c r="K54" s="199"/>
    </row>
    <row r="55" s="31" customFormat="1" ht="12.75" spans="9:11">
      <c r="I55" s="199"/>
      <c r="J55" s="199"/>
      <c r="K55" s="199"/>
    </row>
    <row r="56" s="31" customFormat="1" ht="12.75" spans="9:11">
      <c r="I56" s="199"/>
      <c r="J56" s="199"/>
      <c r="K56" s="199"/>
    </row>
    <row r="57" s="31" customFormat="1" ht="12.75" spans="9:11">
      <c r="I57" s="199"/>
      <c r="J57" s="199"/>
      <c r="K57" s="199"/>
    </row>
    <row r="58" s="31" customFormat="1" ht="12.75" spans="9:11">
      <c r="I58" s="199"/>
      <c r="J58" s="199"/>
      <c r="K58" s="199"/>
    </row>
    <row r="59" s="31" customFormat="1" ht="12.75" spans="9:11">
      <c r="I59" s="199"/>
      <c r="J59" s="199"/>
      <c r="K59" s="199"/>
    </row>
    <row r="60" s="31" customFormat="1" ht="12.75" spans="9:11">
      <c r="I60" s="199"/>
      <c r="J60" s="199"/>
      <c r="K60" s="199"/>
    </row>
    <row r="61" s="31" customFormat="1" ht="12.75" spans="9:11">
      <c r="I61" s="199"/>
      <c r="J61" s="199"/>
      <c r="K61" s="199"/>
    </row>
    <row r="62" s="31" customFormat="1" ht="12.75" spans="9:11">
      <c r="I62" s="199"/>
      <c r="J62" s="199"/>
      <c r="K62" s="199"/>
    </row>
    <row r="63" s="31" customFormat="1" ht="12.75" spans="9:11">
      <c r="I63" s="199"/>
      <c r="J63" s="199"/>
      <c r="K63" s="199"/>
    </row>
    <row r="64" s="31" customFormat="1" ht="12.75" spans="9:11">
      <c r="I64" s="199"/>
      <c r="J64" s="199"/>
      <c r="K64" s="199"/>
    </row>
    <row r="65" s="31" customFormat="1" ht="12.75" spans="9:11">
      <c r="I65" s="199"/>
      <c r="J65" s="199"/>
      <c r="K65" s="199"/>
    </row>
    <row r="66" s="31" customFormat="1" ht="12.75" spans="9:11">
      <c r="I66" s="199"/>
      <c r="J66" s="199"/>
      <c r="K66" s="199"/>
    </row>
    <row r="67" s="31" customFormat="1" ht="12.75" spans="9:11">
      <c r="I67" s="199"/>
      <c r="J67" s="199"/>
      <c r="K67" s="199"/>
    </row>
    <row r="68" s="31" customFormat="1" ht="12.75" spans="9:11">
      <c r="I68" s="199"/>
      <c r="J68" s="199"/>
      <c r="K68" s="199"/>
    </row>
    <row r="69" s="31" customFormat="1" ht="12.75" spans="9:11">
      <c r="I69" s="199"/>
      <c r="J69" s="199"/>
      <c r="K69" s="199"/>
    </row>
    <row r="70" s="31" customFormat="1" ht="12.75" spans="9:11">
      <c r="I70" s="199"/>
      <c r="J70" s="199"/>
      <c r="K70" s="199"/>
    </row>
    <row r="71" s="31" customFormat="1" ht="12.75" spans="9:11">
      <c r="I71" s="199"/>
      <c r="J71" s="199"/>
      <c r="K71" s="199"/>
    </row>
    <row r="72" s="31" customFormat="1" ht="12.75" spans="9:11">
      <c r="I72" s="199"/>
      <c r="J72" s="199"/>
      <c r="K72" s="199"/>
    </row>
    <row r="73" s="31" customFormat="1" ht="12.75" spans="9:11">
      <c r="I73" s="199"/>
      <c r="J73" s="199"/>
      <c r="K73" s="199"/>
    </row>
    <row r="74" s="31" customFormat="1" ht="12.75" spans="9:11">
      <c r="I74" s="199"/>
      <c r="J74" s="199"/>
      <c r="K74" s="199"/>
    </row>
    <row r="75" s="31" customFormat="1" ht="12.75" spans="9:11">
      <c r="I75" s="199"/>
      <c r="J75" s="199"/>
      <c r="K75" s="199"/>
    </row>
    <row r="76" s="31" customFormat="1" ht="12.75" spans="9:11">
      <c r="I76" s="199"/>
      <c r="J76" s="199"/>
      <c r="K76" s="199"/>
    </row>
    <row r="77" s="31" customFormat="1" ht="12.75" spans="9:11">
      <c r="I77" s="199"/>
      <c r="J77" s="199"/>
      <c r="K77" s="199"/>
    </row>
    <row r="78" ht="14.25" spans="1:3">
      <c r="A78" s="31"/>
      <c r="B78" s="31"/>
      <c r="C78" s="31"/>
    </row>
    <row r="79" ht="14.25" spans="1:3">
      <c r="A79" s="31"/>
      <c r="B79" s="31"/>
      <c r="C79" s="31"/>
    </row>
    <row r="80" ht="14.25" spans="1:3">
      <c r="A80" s="31"/>
      <c r="B80" s="31"/>
      <c r="C80" s="31"/>
    </row>
    <row r="81" ht="14.25" spans="1:3">
      <c r="A81" s="31"/>
      <c r="B81" s="31"/>
      <c r="C81" s="31"/>
    </row>
    <row r="82" ht="14.25" spans="1:3">
      <c r="A82" s="31"/>
      <c r="B82" s="31"/>
      <c r="C82" s="31"/>
    </row>
    <row r="83" ht="14.25" spans="1:3">
      <c r="A83" s="31"/>
      <c r="B83" s="31"/>
      <c r="C83" s="31"/>
    </row>
    <row r="84" ht="14.25" spans="1:3">
      <c r="A84" s="31"/>
      <c r="B84" s="31"/>
      <c r="C84" s="31"/>
    </row>
    <row r="85" ht="14.25" spans="1:3">
      <c r="A85" s="31"/>
      <c r="B85" s="31"/>
      <c r="C85" s="31"/>
    </row>
    <row r="86" ht="14.25" spans="1:3">
      <c r="A86" s="31"/>
      <c r="B86" s="31"/>
      <c r="C86" s="31"/>
    </row>
    <row r="87" ht="14.25" spans="1:3">
      <c r="A87" s="31"/>
      <c r="B87" s="31"/>
      <c r="C87" s="31"/>
    </row>
    <row r="88" ht="14.25" spans="1:3">
      <c r="A88" s="31"/>
      <c r="B88" s="31"/>
      <c r="C88" s="31"/>
    </row>
    <row r="89" ht="14.25" spans="1:3">
      <c r="A89" s="31"/>
      <c r="B89" s="31"/>
      <c r="C89" s="31"/>
    </row>
    <row r="90" ht="14.25" spans="1:3">
      <c r="A90" s="31"/>
      <c r="B90" s="31"/>
      <c r="C90" s="31"/>
    </row>
    <row r="91" ht="14.25" spans="1:3">
      <c r="A91" s="31"/>
      <c r="B91" s="31"/>
      <c r="C91" s="31"/>
    </row>
    <row r="92" ht="14.25" spans="1:3">
      <c r="A92" s="31"/>
      <c r="B92" s="31"/>
      <c r="C92" s="31"/>
    </row>
    <row r="93" ht="14.25" spans="1:3">
      <c r="A93" s="31"/>
      <c r="B93" s="31"/>
      <c r="C93" s="31"/>
    </row>
    <row r="94" ht="14.25" spans="1:3">
      <c r="A94" s="31"/>
      <c r="B94" s="31"/>
      <c r="C94" s="31"/>
    </row>
    <row r="95" ht="14.25" spans="1:3">
      <c r="A95" s="31"/>
      <c r="B95" s="31"/>
      <c r="C95" s="31"/>
    </row>
    <row r="96" ht="14.25" spans="1:3">
      <c r="A96" s="31"/>
      <c r="B96" s="31"/>
      <c r="C96" s="31"/>
    </row>
    <row r="97" ht="14.25" spans="1:3">
      <c r="A97" s="31"/>
      <c r="B97" s="31"/>
      <c r="C97" s="31"/>
    </row>
    <row r="98" ht="14.25" spans="1:3">
      <c r="A98" s="31"/>
      <c r="B98" s="31"/>
      <c r="C98" s="31"/>
    </row>
    <row r="99" ht="14.25" spans="1:3">
      <c r="A99" s="31"/>
      <c r="B99" s="31"/>
      <c r="C99" s="31"/>
    </row>
    <row r="100" ht="14.25" spans="1:3">
      <c r="A100" s="31"/>
      <c r="B100" s="31"/>
      <c r="C100" s="31"/>
    </row>
    <row r="101" ht="14.25" spans="1:3">
      <c r="A101" s="31"/>
      <c r="B101" s="31"/>
      <c r="C101" s="31"/>
    </row>
    <row r="102" ht="14.25" spans="1:3">
      <c r="A102" s="31"/>
      <c r="B102" s="31"/>
      <c r="C102" s="31"/>
    </row>
    <row r="103" ht="14.25" spans="1:3">
      <c r="A103" s="31"/>
      <c r="B103" s="31"/>
      <c r="C103" s="31"/>
    </row>
    <row r="104" ht="14.25" spans="1:3">
      <c r="A104" s="31"/>
      <c r="B104" s="31"/>
      <c r="C104" s="31"/>
    </row>
    <row r="105" ht="14.25" spans="1:3">
      <c r="A105" s="31"/>
      <c r="B105" s="31"/>
      <c r="C105" s="31"/>
    </row>
    <row r="106" ht="14.25" spans="1:3">
      <c r="A106" s="31"/>
      <c r="B106" s="31"/>
      <c r="C106" s="31"/>
    </row>
    <row r="107" ht="14.25" spans="1:3">
      <c r="A107" s="31"/>
      <c r="B107" s="31"/>
      <c r="C107" s="31"/>
    </row>
    <row r="108" ht="14.25" spans="1:3">
      <c r="A108" s="31"/>
      <c r="B108" s="31"/>
      <c r="C108" s="31"/>
    </row>
    <row r="109" ht="14.25" spans="1:3">
      <c r="A109" s="31"/>
      <c r="B109" s="31"/>
      <c r="C109" s="31"/>
    </row>
    <row r="110" ht="14.25" spans="1:3">
      <c r="A110" s="31"/>
      <c r="B110" s="31"/>
      <c r="C110" s="31"/>
    </row>
    <row r="111" ht="14.25" spans="1:3">
      <c r="A111" s="31"/>
      <c r="B111" s="31"/>
      <c r="C111" s="31"/>
    </row>
    <row r="112" ht="14.25" spans="1:3">
      <c r="A112" s="31"/>
      <c r="B112" s="31"/>
      <c r="C112" s="31"/>
    </row>
    <row r="113" ht="14.25" spans="1:3">
      <c r="A113" s="31"/>
      <c r="B113" s="31"/>
      <c r="C113" s="31"/>
    </row>
    <row r="114" ht="14.25" spans="1:3">
      <c r="A114" s="31"/>
      <c r="B114" s="31"/>
      <c r="C114" s="31"/>
    </row>
    <row r="115" ht="14.25" spans="1:3">
      <c r="A115" s="31"/>
      <c r="B115" s="31"/>
      <c r="C115" s="31"/>
    </row>
    <row r="116" ht="14.25" spans="1:3">
      <c r="A116" s="31"/>
      <c r="B116" s="31"/>
      <c r="C116" s="31"/>
    </row>
    <row r="117" ht="14.25" spans="1:3">
      <c r="A117" s="31"/>
      <c r="B117" s="31"/>
      <c r="C117" s="31"/>
    </row>
    <row r="118" ht="14.25" spans="1:3">
      <c r="A118" s="31"/>
      <c r="B118" s="31"/>
      <c r="C118" s="31"/>
    </row>
    <row r="119" ht="14.25" spans="1:3">
      <c r="A119" s="31"/>
      <c r="B119" s="31"/>
      <c r="C119" s="31"/>
    </row>
    <row r="120" ht="14.25" spans="1:3">
      <c r="A120" s="31"/>
      <c r="B120" s="31"/>
      <c r="C120" s="31"/>
    </row>
    <row r="121" ht="14.25" spans="1:3">
      <c r="A121" s="31"/>
      <c r="B121" s="31"/>
      <c r="C121" s="31"/>
    </row>
    <row r="122" ht="14.25" spans="1:3">
      <c r="A122" s="31"/>
      <c r="B122" s="31"/>
      <c r="C122" s="31"/>
    </row>
    <row r="123" ht="14.25" spans="1:3">
      <c r="A123" s="31"/>
      <c r="B123" s="31"/>
      <c r="C123" s="31"/>
    </row>
    <row r="124" ht="14.25" spans="1:3">
      <c r="A124" s="31"/>
      <c r="B124" s="31"/>
      <c r="C124" s="31"/>
    </row>
    <row r="125" ht="14.25" spans="1:3">
      <c r="A125" s="31"/>
      <c r="B125" s="31"/>
      <c r="C125" s="31"/>
    </row>
    <row r="126" ht="14.25" spans="1:3">
      <c r="A126" s="31"/>
      <c r="B126" s="31"/>
      <c r="C126" s="31"/>
    </row>
    <row r="127" ht="14.25" spans="1:3">
      <c r="A127" s="31"/>
      <c r="B127" s="31"/>
      <c r="C127" s="31"/>
    </row>
    <row r="128" ht="14.25" spans="1:3">
      <c r="A128" s="31"/>
      <c r="B128" s="31"/>
      <c r="C128" s="31"/>
    </row>
    <row r="129" ht="14.25" spans="1:3">
      <c r="A129" s="31"/>
      <c r="B129" s="31"/>
      <c r="C129" s="31"/>
    </row>
    <row r="130" ht="14.25" spans="1:3">
      <c r="A130" s="31"/>
      <c r="B130" s="31"/>
      <c r="C130" s="31"/>
    </row>
    <row r="131" ht="14.25" spans="1:3">
      <c r="A131" s="31"/>
      <c r="B131" s="31"/>
      <c r="C131" s="31"/>
    </row>
    <row r="132" ht="14.25" spans="1:3">
      <c r="A132" s="31"/>
      <c r="B132" s="31"/>
      <c r="C132" s="31"/>
    </row>
    <row r="133" ht="14.25" spans="1:3">
      <c r="A133" s="31"/>
      <c r="B133" s="31"/>
      <c r="C133" s="31"/>
    </row>
    <row r="134" ht="14.25" spans="1:3">
      <c r="A134" s="31"/>
      <c r="B134" s="31"/>
      <c r="C134" s="31"/>
    </row>
    <row r="135" ht="14.25" spans="1:3">
      <c r="A135" s="31"/>
      <c r="B135" s="31"/>
      <c r="C135" s="31"/>
    </row>
    <row r="136" ht="14.25" spans="1:3">
      <c r="A136" s="31"/>
      <c r="B136" s="31"/>
      <c r="C136" s="31"/>
    </row>
    <row r="137" ht="14.25" spans="1:3">
      <c r="A137" s="31"/>
      <c r="B137" s="31"/>
      <c r="C137" s="31"/>
    </row>
    <row r="138" ht="14.25" spans="1:3">
      <c r="A138" s="31"/>
      <c r="B138" s="31"/>
      <c r="C138" s="31"/>
    </row>
    <row r="139" ht="14.25" spans="1:3">
      <c r="A139" s="31"/>
      <c r="B139" s="31"/>
      <c r="C139" s="31"/>
    </row>
    <row r="140" ht="14.25" spans="1:3">
      <c r="A140" s="31"/>
      <c r="B140" s="31"/>
      <c r="C140" s="31"/>
    </row>
    <row r="141" ht="14.25" spans="1:3">
      <c r="A141" s="31"/>
      <c r="B141" s="31"/>
      <c r="C141" s="31"/>
    </row>
    <row r="142" ht="14.25" spans="1:3">
      <c r="A142" s="31"/>
      <c r="B142" s="31"/>
      <c r="C142" s="31"/>
    </row>
    <row r="143" ht="14.25" spans="1:3">
      <c r="A143" s="31"/>
      <c r="B143" s="31"/>
      <c r="C143" s="31"/>
    </row>
    <row r="144" ht="14.25" spans="1:3">
      <c r="A144" s="31"/>
      <c r="B144" s="31"/>
      <c r="C144" s="31"/>
    </row>
    <row r="145" ht="14.25" spans="1:3">
      <c r="A145" s="31"/>
      <c r="B145" s="31"/>
      <c r="C145" s="31"/>
    </row>
    <row r="146" ht="14.25" spans="1:3">
      <c r="A146" s="31"/>
      <c r="B146" s="31"/>
      <c r="C146" s="31"/>
    </row>
  </sheetData>
  <mergeCells count="2">
    <mergeCell ref="I3:K3"/>
    <mergeCell ref="F22:H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6"/>
  <sheetViews>
    <sheetView workbookViewId="0">
      <selection activeCell="D6" sqref="D6"/>
    </sheetView>
  </sheetViews>
  <sheetFormatPr defaultColWidth="8.625" defaultRowHeight="15.75"/>
  <cols>
    <col min="1" max="1" width="7.625" style="2" customWidth="1"/>
    <col min="2" max="2" width="23.625" style="2" customWidth="1"/>
    <col min="3" max="3" width="11" style="2" customWidth="1"/>
    <col min="4" max="4" width="11.875" style="2" customWidth="1"/>
    <col min="5" max="5" width="15" style="2" customWidth="1"/>
    <col min="6" max="7" width="13" style="2" customWidth="1"/>
    <col min="8" max="8" width="10.125" style="2" customWidth="1"/>
    <col min="9" max="9" width="16.375" style="2" customWidth="1"/>
    <col min="10" max="10" width="6.875" style="2" customWidth="1"/>
    <col min="11" max="11" width="10" style="2" customWidth="1"/>
    <col min="12" max="16384" width="8.625" style="2"/>
  </cols>
  <sheetData>
    <row r="1" ht="30" customHeight="1" spans="1:15">
      <c r="A1" s="324"/>
      <c r="B1" s="325" t="s">
        <v>1213</v>
      </c>
      <c r="C1" s="325"/>
      <c r="D1" s="325"/>
      <c r="E1" s="325"/>
      <c r="F1" s="325"/>
      <c r="G1" s="325"/>
      <c r="H1" s="325"/>
      <c r="I1" s="79" t="s">
        <v>1214</v>
      </c>
      <c r="L1" s="31"/>
      <c r="M1" s="31"/>
      <c r="N1" s="31"/>
      <c r="O1" s="31"/>
    </row>
    <row r="2" ht="15" customHeight="1" spans="9:15">
      <c r="I2" s="79"/>
      <c r="L2" s="31"/>
      <c r="M2" s="31"/>
      <c r="N2" s="31"/>
      <c r="O2" s="31"/>
    </row>
    <row r="3" s="3" customFormat="1" ht="21" customHeight="1" spans="1:12">
      <c r="A3" s="3" t="e">
        <f>#REF!</f>
        <v>#REF!</v>
      </c>
      <c r="F3" s="32" t="e">
        <f>#REF!</f>
        <v>#REF!</v>
      </c>
      <c r="G3" s="326"/>
      <c r="H3" s="326"/>
      <c r="I3" s="15" t="s">
        <v>2</v>
      </c>
      <c r="J3" s="336" t="s">
        <v>115</v>
      </c>
      <c r="K3" s="74"/>
      <c r="L3" s="337"/>
    </row>
    <row r="4" s="4" customFormat="1" ht="27.6" customHeight="1" spans="1:12">
      <c r="A4" s="72" t="s">
        <v>3</v>
      </c>
      <c r="B4" s="72" t="s">
        <v>1114</v>
      </c>
      <c r="C4" s="72" t="s">
        <v>1215</v>
      </c>
      <c r="D4" s="72" t="s">
        <v>439</v>
      </c>
      <c r="E4" s="56" t="s">
        <v>444</v>
      </c>
      <c r="F4" s="56" t="s">
        <v>8</v>
      </c>
      <c r="G4" s="72" t="s">
        <v>9</v>
      </c>
      <c r="H4" s="72" t="s">
        <v>10</v>
      </c>
      <c r="I4" s="72" t="s">
        <v>19</v>
      </c>
      <c r="J4" s="17" t="s">
        <v>124</v>
      </c>
      <c r="K4" s="17" t="s">
        <v>125</v>
      </c>
      <c r="L4" s="17" t="s">
        <v>126</v>
      </c>
    </row>
    <row r="5" s="323" customFormat="1" ht="21" customHeight="1" spans="1:9">
      <c r="A5" s="19">
        <f>ROW()-4</f>
        <v>1</v>
      </c>
      <c r="B5" s="67"/>
      <c r="C5" s="67"/>
      <c r="D5" s="342"/>
      <c r="E5" s="327"/>
      <c r="F5" s="48"/>
      <c r="G5" s="48"/>
      <c r="H5" s="328">
        <f>IF(F5=0,0,ROUND((G5-F5)/F5*100,2))</f>
        <v>0</v>
      </c>
      <c r="I5" s="338"/>
    </row>
    <row r="6" s="323" customFormat="1" ht="21" customHeight="1" spans="1:9">
      <c r="A6" s="329"/>
      <c r="B6" s="67"/>
      <c r="C6" s="332"/>
      <c r="D6" s="343"/>
      <c r="E6" s="330"/>
      <c r="F6" s="48"/>
      <c r="G6" s="34"/>
      <c r="H6" s="34"/>
      <c r="I6" s="338"/>
    </row>
    <row r="7" s="323" customFormat="1" ht="21" customHeight="1" spans="1:9">
      <c r="A7" s="329"/>
      <c r="B7" s="67"/>
      <c r="C7" s="332"/>
      <c r="D7" s="344"/>
      <c r="E7" s="330"/>
      <c r="F7" s="48"/>
      <c r="G7" s="34"/>
      <c r="H7" s="34"/>
      <c r="I7" s="338"/>
    </row>
    <row r="8" s="323" customFormat="1" ht="21" customHeight="1" spans="1:9">
      <c r="A8" s="329"/>
      <c r="B8" s="332"/>
      <c r="C8" s="332"/>
      <c r="D8" s="345"/>
      <c r="E8" s="333"/>
      <c r="F8" s="333"/>
      <c r="G8" s="331"/>
      <c r="H8" s="331"/>
      <c r="I8" s="333"/>
    </row>
    <row r="9" s="323" customFormat="1" ht="21" customHeight="1" spans="1:9">
      <c r="A9" s="329"/>
      <c r="B9" s="332"/>
      <c r="C9" s="332"/>
      <c r="D9" s="345"/>
      <c r="E9" s="333"/>
      <c r="F9" s="333"/>
      <c r="G9" s="331"/>
      <c r="H9" s="331"/>
      <c r="I9" s="333"/>
    </row>
    <row r="10" s="323" customFormat="1" ht="21" customHeight="1" spans="1:9">
      <c r="A10" s="329"/>
      <c r="B10" s="332"/>
      <c r="C10" s="332"/>
      <c r="D10" s="345"/>
      <c r="E10" s="333"/>
      <c r="F10" s="333"/>
      <c r="G10" s="331"/>
      <c r="H10" s="331"/>
      <c r="I10" s="333"/>
    </row>
    <row r="11" s="323" customFormat="1" ht="21" customHeight="1" spans="1:9">
      <c r="A11" s="329"/>
      <c r="B11" s="332"/>
      <c r="C11" s="332"/>
      <c r="D11" s="345"/>
      <c r="E11" s="333"/>
      <c r="F11" s="333"/>
      <c r="G11" s="331"/>
      <c r="H11" s="331"/>
      <c r="I11" s="333"/>
    </row>
    <row r="12" s="323" customFormat="1" ht="21" customHeight="1" spans="1:9">
      <c r="A12" s="329"/>
      <c r="B12" s="332"/>
      <c r="C12" s="332"/>
      <c r="D12" s="345"/>
      <c r="E12" s="333"/>
      <c r="F12" s="333"/>
      <c r="G12" s="331"/>
      <c r="H12" s="331"/>
      <c r="I12" s="333"/>
    </row>
    <row r="13" s="323" customFormat="1" ht="21" customHeight="1" spans="1:9">
      <c r="A13" s="329"/>
      <c r="B13" s="332"/>
      <c r="C13" s="332"/>
      <c r="D13" s="345"/>
      <c r="E13" s="333"/>
      <c r="F13" s="333"/>
      <c r="G13" s="331"/>
      <c r="H13" s="331"/>
      <c r="I13" s="333"/>
    </row>
    <row r="14" s="323" customFormat="1" ht="21" customHeight="1" spans="1:9">
      <c r="A14" s="329"/>
      <c r="B14" s="332"/>
      <c r="C14" s="332"/>
      <c r="D14" s="345"/>
      <c r="E14" s="333"/>
      <c r="F14" s="333"/>
      <c r="G14" s="331"/>
      <c r="H14" s="331"/>
      <c r="I14" s="333"/>
    </row>
    <row r="15" s="323" customFormat="1" ht="21" customHeight="1" spans="1:9">
      <c r="A15" s="329"/>
      <c r="B15" s="332"/>
      <c r="C15" s="332"/>
      <c r="D15" s="345"/>
      <c r="E15" s="333"/>
      <c r="F15" s="333"/>
      <c r="G15" s="331"/>
      <c r="H15" s="331"/>
      <c r="I15" s="333"/>
    </row>
    <row r="16" s="323" customFormat="1" ht="21" customHeight="1" spans="1:9">
      <c r="A16" s="329"/>
      <c r="B16" s="332"/>
      <c r="C16" s="332"/>
      <c r="D16" s="345"/>
      <c r="E16" s="333"/>
      <c r="F16" s="333"/>
      <c r="G16" s="331"/>
      <c r="H16" s="331"/>
      <c r="I16" s="333"/>
    </row>
    <row r="17" s="323" customFormat="1" ht="21" customHeight="1" spans="1:9">
      <c r="A17" s="329"/>
      <c r="B17" s="332"/>
      <c r="C17" s="332"/>
      <c r="D17" s="345"/>
      <c r="E17" s="333"/>
      <c r="F17" s="333"/>
      <c r="G17" s="331"/>
      <c r="H17" s="331"/>
      <c r="I17" s="333"/>
    </row>
    <row r="18" s="5" customFormat="1" ht="21" customHeight="1" spans="1:9">
      <c r="A18" s="329"/>
      <c r="B18" s="64"/>
      <c r="C18" s="64"/>
      <c r="D18" s="62"/>
      <c r="E18" s="331"/>
      <c r="F18" s="331"/>
      <c r="G18" s="331"/>
      <c r="H18" s="334"/>
      <c r="I18" s="63"/>
    </row>
    <row r="19" s="5" customFormat="1" ht="21" customHeight="1" spans="1:9">
      <c r="A19" s="23"/>
      <c r="B19" s="17" t="s">
        <v>1216</v>
      </c>
      <c r="C19" s="17"/>
      <c r="D19" s="17"/>
      <c r="E19" s="268"/>
      <c r="F19" s="268">
        <f>SUM(F5:F18)</f>
        <v>0</v>
      </c>
      <c r="G19" s="268">
        <f>SUM(G5:G18)</f>
        <v>0</v>
      </c>
      <c r="H19" s="346">
        <f>IF(F19=0,0,ROUND((G19-F19)/F19*100,2))</f>
        <v>0</v>
      </c>
      <c r="I19" s="20"/>
    </row>
    <row r="20" s="5" customFormat="1" ht="21" customHeight="1" spans="1:9">
      <c r="A20" s="23"/>
      <c r="B20" s="17" t="s">
        <v>106</v>
      </c>
      <c r="C20" s="17"/>
      <c r="D20" s="17"/>
      <c r="E20" s="335"/>
      <c r="F20" s="335"/>
      <c r="G20" s="34"/>
      <c r="H20" s="346"/>
      <c r="I20" s="20"/>
    </row>
    <row r="21" s="6" customFormat="1" ht="21" customHeight="1" spans="1:9">
      <c r="A21" s="27"/>
      <c r="B21" s="17" t="s">
        <v>1217</v>
      </c>
      <c r="C21" s="17"/>
      <c r="D21" s="27"/>
      <c r="E21" s="28"/>
      <c r="F21" s="268">
        <f>F19-F20</f>
        <v>0</v>
      </c>
      <c r="G21" s="268">
        <f>G19-G20</f>
        <v>0</v>
      </c>
      <c r="H21" s="346">
        <f>IF(F21=0,0,ROUND((G21-F21)/F21*100,2))</f>
        <v>0</v>
      </c>
      <c r="I21" s="27"/>
    </row>
    <row r="22" s="7" customFormat="1" ht="14.25" customHeight="1" spans="1:9">
      <c r="A22" s="29" t="e">
        <f>#REF!&amp;#REF!</f>
        <v>#REF!</v>
      </c>
      <c r="B22" s="112"/>
      <c r="C22" s="112"/>
      <c r="E22" s="29" t="e">
        <f>#REF!&amp;#REF!</f>
        <v>#REF!</v>
      </c>
      <c r="G22" s="30" t="str">
        <f>现金!G21</f>
        <v>北京卓信大华资产评估有限公司</v>
      </c>
      <c r="H22" s="30"/>
      <c r="I22" s="30"/>
    </row>
    <row r="23" s="5" customFormat="1" ht="12.75" spans="1:1">
      <c r="A23" s="29" t="e">
        <f>#REF!&amp;#REF!</f>
        <v>#REF!</v>
      </c>
    </row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31" customFormat="1" ht="12.75"/>
    <row r="48" s="31" customFormat="1" ht="12.75"/>
    <row r="49" s="31" customFormat="1" ht="12.75"/>
    <row r="50" s="31" customFormat="1" ht="12.75"/>
    <row r="51" s="31" customFormat="1" ht="12.75"/>
    <row r="52" s="31" customFormat="1" ht="12.75"/>
    <row r="53" s="31" customFormat="1" ht="12.75"/>
    <row r="54" s="31" customFormat="1" ht="12.75"/>
    <row r="55" s="31" customFormat="1" ht="12.75"/>
    <row r="56" s="31" customFormat="1" ht="12.75"/>
    <row r="57" s="31" customFormat="1" ht="12.75"/>
    <row r="58" s="31" customFormat="1" ht="12.75"/>
    <row r="59" s="31" customFormat="1" ht="12.75"/>
    <row r="60" s="31" customFormat="1" ht="12.75"/>
    <row r="61" s="31" customFormat="1" ht="12.75"/>
    <row r="62" s="31" customFormat="1" ht="12.75"/>
    <row r="63" s="31" customFormat="1" ht="12.75"/>
    <row r="64" s="31" customFormat="1" ht="12.75"/>
    <row r="65" s="31" customFormat="1" ht="12.75"/>
    <row r="66" s="31" customFormat="1" ht="12.75"/>
    <row r="67" s="31" customFormat="1" ht="12.75"/>
    <row r="68" s="31" customFormat="1" ht="12.75"/>
    <row r="69" s="31" customFormat="1" ht="12.75"/>
    <row r="70" s="31" customFormat="1" ht="12.75"/>
    <row r="71" s="31" customFormat="1" ht="12.75"/>
    <row r="72" s="31" customFormat="1" ht="12.75"/>
    <row r="73" s="31" customFormat="1" ht="12.75"/>
    <row r="74" s="31" customFormat="1" ht="12.75"/>
    <row r="75" s="31" customFormat="1" ht="12.75"/>
    <row r="76" s="31" customFormat="1" ht="12.75"/>
    <row r="77" s="31" customFormat="1" ht="12.75"/>
    <row r="78" ht="14.25" spans="1:3">
      <c r="A78" s="31"/>
      <c r="B78" s="31"/>
      <c r="C78" s="31"/>
    </row>
    <row r="79" ht="14.25" spans="1:3">
      <c r="A79" s="31"/>
      <c r="B79" s="31"/>
      <c r="C79" s="31"/>
    </row>
    <row r="80" ht="14.25" spans="1:3">
      <c r="A80" s="31"/>
      <c r="B80" s="31"/>
      <c r="C80" s="31"/>
    </row>
    <row r="81" ht="14.25" spans="1:3">
      <c r="A81" s="31"/>
      <c r="B81" s="31"/>
      <c r="C81" s="31"/>
    </row>
    <row r="82" ht="14.25" spans="1:3">
      <c r="A82" s="31"/>
      <c r="B82" s="31"/>
      <c r="C82" s="31"/>
    </row>
    <row r="83" ht="14.25" spans="1:3">
      <c r="A83" s="31"/>
      <c r="B83" s="31"/>
      <c r="C83" s="31"/>
    </row>
    <row r="84" ht="14.25" spans="1:3">
      <c r="A84" s="31"/>
      <c r="B84" s="31"/>
      <c r="C84" s="31"/>
    </row>
    <row r="85" ht="14.25" spans="1:3">
      <c r="A85" s="31"/>
      <c r="B85" s="31"/>
      <c r="C85" s="31"/>
    </row>
    <row r="86" ht="14.25" spans="1:3">
      <c r="A86" s="31"/>
      <c r="B86" s="31"/>
      <c r="C86" s="31"/>
    </row>
    <row r="87" ht="14.25" spans="1:3">
      <c r="A87" s="31"/>
      <c r="B87" s="31"/>
      <c r="C87" s="31"/>
    </row>
    <row r="88" ht="14.25" spans="1:3">
      <c r="A88" s="31"/>
      <c r="B88" s="31"/>
      <c r="C88" s="31"/>
    </row>
    <row r="89" ht="14.25" spans="1:3">
      <c r="A89" s="31"/>
      <c r="B89" s="31"/>
      <c r="C89" s="31"/>
    </row>
    <row r="90" ht="14.25" spans="1:3">
      <c r="A90" s="31"/>
      <c r="B90" s="31"/>
      <c r="C90" s="31"/>
    </row>
    <row r="91" ht="14.25" spans="1:3">
      <c r="A91" s="31"/>
      <c r="B91" s="31"/>
      <c r="C91" s="31"/>
    </row>
    <row r="92" ht="14.25" spans="1:3">
      <c r="A92" s="31"/>
      <c r="B92" s="31"/>
      <c r="C92" s="31"/>
    </row>
    <row r="93" ht="14.25" spans="1:3">
      <c r="A93" s="31"/>
      <c r="B93" s="31"/>
      <c r="C93" s="31"/>
    </row>
    <row r="94" ht="14.25" spans="1:3">
      <c r="A94" s="31"/>
      <c r="B94" s="31"/>
      <c r="C94" s="31"/>
    </row>
    <row r="95" ht="14.25" spans="1:3">
      <c r="A95" s="31"/>
      <c r="B95" s="31"/>
      <c r="C95" s="31"/>
    </row>
    <row r="96" ht="14.25" spans="1:3">
      <c r="A96" s="31"/>
      <c r="B96" s="31"/>
      <c r="C96" s="31"/>
    </row>
    <row r="97" ht="14.25" spans="1:3">
      <c r="A97" s="31"/>
      <c r="B97" s="31"/>
      <c r="C97" s="31"/>
    </row>
    <row r="98" ht="14.25" spans="1:3">
      <c r="A98" s="31"/>
      <c r="B98" s="31"/>
      <c r="C98" s="31"/>
    </row>
    <row r="99" ht="14.25" spans="1:3">
      <c r="A99" s="31"/>
      <c r="B99" s="31"/>
      <c r="C99" s="31"/>
    </row>
    <row r="100" ht="14.25" spans="1:3">
      <c r="A100" s="31"/>
      <c r="B100" s="31"/>
      <c r="C100" s="31"/>
    </row>
    <row r="101" ht="14.25" spans="1:3">
      <c r="A101" s="31"/>
      <c r="B101" s="31"/>
      <c r="C101" s="31"/>
    </row>
    <row r="102" ht="14.25" spans="1:3">
      <c r="A102" s="31"/>
      <c r="B102" s="31"/>
      <c r="C102" s="31"/>
    </row>
    <row r="103" ht="14.25" spans="1:3">
      <c r="A103" s="31"/>
      <c r="B103" s="31"/>
      <c r="C103" s="31"/>
    </row>
    <row r="104" ht="14.25" spans="1:3">
      <c r="A104" s="31"/>
      <c r="B104" s="31"/>
      <c r="C104" s="31"/>
    </row>
    <row r="105" ht="14.25" spans="1:3">
      <c r="A105" s="31"/>
      <c r="B105" s="31"/>
      <c r="C105" s="31"/>
    </row>
    <row r="106" ht="14.25" spans="1:3">
      <c r="A106" s="31"/>
      <c r="B106" s="31"/>
      <c r="C106" s="31"/>
    </row>
    <row r="107" ht="14.25" spans="1:3">
      <c r="A107" s="31"/>
      <c r="B107" s="31"/>
      <c r="C107" s="31"/>
    </row>
    <row r="108" ht="14.25" spans="1:3">
      <c r="A108" s="31"/>
      <c r="B108" s="31"/>
      <c r="C108" s="31"/>
    </row>
    <row r="109" ht="14.25" spans="1:3">
      <c r="A109" s="31"/>
      <c r="B109" s="31"/>
      <c r="C109" s="31"/>
    </row>
    <row r="110" ht="14.25" spans="1:3">
      <c r="A110" s="31"/>
      <c r="B110" s="31"/>
      <c r="C110" s="31"/>
    </row>
    <row r="111" ht="14.25" spans="1:3">
      <c r="A111" s="31"/>
      <c r="B111" s="31"/>
      <c r="C111" s="31"/>
    </row>
    <row r="112" ht="14.25" spans="1:3">
      <c r="A112" s="31"/>
      <c r="B112" s="31"/>
      <c r="C112" s="31"/>
    </row>
    <row r="113" ht="14.25" spans="1:3">
      <c r="A113" s="31"/>
      <c r="B113" s="31"/>
      <c r="C113" s="31"/>
    </row>
    <row r="114" ht="14.25" spans="1:3">
      <c r="A114" s="31"/>
      <c r="B114" s="31"/>
      <c r="C114" s="31"/>
    </row>
    <row r="115" ht="14.25" spans="1:3">
      <c r="A115" s="31"/>
      <c r="B115" s="31"/>
      <c r="C115" s="31"/>
    </row>
    <row r="116" ht="14.25" spans="1:3">
      <c r="A116" s="31"/>
      <c r="B116" s="31"/>
      <c r="C116" s="31"/>
    </row>
    <row r="117" ht="14.25" spans="1:3">
      <c r="A117" s="31"/>
      <c r="B117" s="31"/>
      <c r="C117" s="31"/>
    </row>
    <row r="118" ht="14.25" spans="1:3">
      <c r="A118" s="31"/>
      <c r="B118" s="31"/>
      <c r="C118" s="31"/>
    </row>
    <row r="119" ht="14.25" spans="1:3">
      <c r="A119" s="31"/>
      <c r="B119" s="31"/>
      <c r="C119" s="31"/>
    </row>
    <row r="120" ht="14.25" spans="1:3">
      <c r="A120" s="31"/>
      <c r="B120" s="31"/>
      <c r="C120" s="31"/>
    </row>
    <row r="121" ht="14.25" spans="1:3">
      <c r="A121" s="31"/>
      <c r="B121" s="31"/>
      <c r="C121" s="31"/>
    </row>
    <row r="122" ht="14.25" spans="1:3">
      <c r="A122" s="31"/>
      <c r="B122" s="31"/>
      <c r="C122" s="31"/>
    </row>
    <row r="123" ht="14.25" spans="1:3">
      <c r="A123" s="31"/>
      <c r="B123" s="31"/>
      <c r="C123" s="31"/>
    </row>
    <row r="124" ht="14.25" spans="1:3">
      <c r="A124" s="31"/>
      <c r="B124" s="31"/>
      <c r="C124" s="31"/>
    </row>
    <row r="125" ht="14.25" spans="1:3">
      <c r="A125" s="31"/>
      <c r="B125" s="31"/>
      <c r="C125" s="31"/>
    </row>
    <row r="126" ht="14.25" spans="1:3">
      <c r="A126" s="31"/>
      <c r="B126" s="31"/>
      <c r="C126" s="31"/>
    </row>
    <row r="127" ht="14.25" spans="1:3">
      <c r="A127" s="31"/>
      <c r="B127" s="31"/>
      <c r="C127" s="31"/>
    </row>
    <row r="128" ht="14.25" spans="1:3">
      <c r="A128" s="31"/>
      <c r="B128" s="31"/>
      <c r="C128" s="31"/>
    </row>
    <row r="129" ht="14.25" spans="1:3">
      <c r="A129" s="31"/>
      <c r="B129" s="31"/>
      <c r="C129" s="31"/>
    </row>
    <row r="130" ht="14.25" spans="1:3">
      <c r="A130" s="31"/>
      <c r="B130" s="31"/>
      <c r="C130" s="31"/>
    </row>
    <row r="131" ht="14.25" spans="1:3">
      <c r="A131" s="31"/>
      <c r="B131" s="31"/>
      <c r="C131" s="31"/>
    </row>
    <row r="132" ht="14.25" spans="1:3">
      <c r="A132" s="31"/>
      <c r="B132" s="31"/>
      <c r="C132" s="31"/>
    </row>
    <row r="133" ht="14.25" spans="1:3">
      <c r="A133" s="31"/>
      <c r="B133" s="31"/>
      <c r="C133" s="31"/>
    </row>
    <row r="134" ht="14.25" spans="1:3">
      <c r="A134" s="31"/>
      <c r="B134" s="31"/>
      <c r="C134" s="31"/>
    </row>
    <row r="135" ht="14.25" spans="1:3">
      <c r="A135" s="31"/>
      <c r="B135" s="31"/>
      <c r="C135" s="31"/>
    </row>
    <row r="136" ht="14.25" spans="1:3">
      <c r="A136" s="31"/>
      <c r="B136" s="31"/>
      <c r="C136" s="31"/>
    </row>
    <row r="137" ht="14.25" spans="1:3">
      <c r="A137" s="31"/>
      <c r="B137" s="31"/>
      <c r="C137" s="31"/>
    </row>
    <row r="138" ht="14.25" spans="1:3">
      <c r="A138" s="31"/>
      <c r="B138" s="31"/>
      <c r="C138" s="31"/>
    </row>
    <row r="139" ht="14.25" spans="1:3">
      <c r="A139" s="31"/>
      <c r="B139" s="31"/>
      <c r="C139" s="31"/>
    </row>
    <row r="140" ht="14.25" spans="1:3">
      <c r="A140" s="31"/>
      <c r="B140" s="31"/>
      <c r="C140" s="31"/>
    </row>
    <row r="141" ht="14.25" spans="1:3">
      <c r="A141" s="31"/>
      <c r="B141" s="31"/>
      <c r="C141" s="31"/>
    </row>
    <row r="142" ht="14.25" spans="1:3">
      <c r="A142" s="31"/>
      <c r="B142" s="31"/>
      <c r="C142" s="31"/>
    </row>
    <row r="143" ht="14.25" spans="1:3">
      <c r="A143" s="31"/>
      <c r="B143" s="31"/>
      <c r="C143" s="31"/>
    </row>
    <row r="144" ht="14.25" spans="1:3">
      <c r="A144" s="31"/>
      <c r="B144" s="31"/>
      <c r="C144" s="31"/>
    </row>
    <row r="145" ht="14.25" spans="1:3">
      <c r="A145" s="31"/>
      <c r="B145" s="31"/>
      <c r="C145" s="31"/>
    </row>
    <row r="146" ht="14.25" spans="1:3">
      <c r="A146" s="31"/>
      <c r="B146" s="31"/>
      <c r="C146" s="31"/>
    </row>
  </sheetData>
  <mergeCells count="3">
    <mergeCell ref="B1:H1"/>
    <mergeCell ref="J3:L3"/>
    <mergeCell ref="G22:I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D6" sqref="D6"/>
    </sheetView>
  </sheetViews>
  <sheetFormatPr defaultColWidth="9" defaultRowHeight="15.75"/>
  <cols>
    <col min="1" max="1" width="6.625" style="271" customWidth="1"/>
    <col min="2" max="2" width="21.125" style="2" customWidth="1"/>
    <col min="3" max="3" width="10.5" style="2" customWidth="1"/>
    <col min="4" max="4" width="12.5" style="2" customWidth="1"/>
    <col min="5" max="5" width="6.625" style="2" customWidth="1"/>
    <col min="6" max="6" width="17.125" style="2" customWidth="1"/>
    <col min="7" max="7" width="6.375" style="2" customWidth="1"/>
    <col min="8" max="8" width="16.625" style="2" customWidth="1"/>
    <col min="9" max="9" width="8.875" style="2" customWidth="1"/>
    <col min="10" max="10" width="15.875" style="2" customWidth="1"/>
    <col min="11" max="16384" width="9" style="2"/>
  </cols>
  <sheetData>
    <row r="1" ht="30" customHeight="1" spans="1:10">
      <c r="A1" s="137"/>
      <c r="B1" s="325" t="s">
        <v>1218</v>
      </c>
      <c r="C1" s="325"/>
      <c r="D1" s="325"/>
      <c r="E1" s="325"/>
      <c r="F1" s="325"/>
      <c r="G1" s="325"/>
      <c r="H1" s="325"/>
      <c r="I1" s="325"/>
      <c r="J1" s="79" t="s">
        <v>1219</v>
      </c>
    </row>
    <row r="2" ht="15" customHeight="1" spans="10:10">
      <c r="J2" s="79"/>
    </row>
    <row r="3" s="3" customFormat="1" ht="21" customHeight="1" spans="1:13">
      <c r="A3" s="305" t="e">
        <f>#REF!</f>
        <v>#REF!</v>
      </c>
      <c r="D3" s="341"/>
      <c r="E3" s="274" t="e">
        <f>#REF!</f>
        <v>#REF!</v>
      </c>
      <c r="H3" s="134"/>
      <c r="I3" s="134"/>
      <c r="J3" s="15" t="s">
        <v>2</v>
      </c>
      <c r="K3" s="336" t="s">
        <v>115</v>
      </c>
      <c r="L3" s="74"/>
      <c r="M3" s="337"/>
    </row>
    <row r="4" s="4" customFormat="1" ht="21" customHeight="1" spans="1:13">
      <c r="A4" s="17" t="s">
        <v>3</v>
      </c>
      <c r="B4" s="17" t="s">
        <v>1220</v>
      </c>
      <c r="C4" s="17" t="s">
        <v>1221</v>
      </c>
      <c r="D4" s="17" t="s">
        <v>1222</v>
      </c>
      <c r="E4" s="17" t="s">
        <v>1223</v>
      </c>
      <c r="F4" s="18" t="s">
        <v>8</v>
      </c>
      <c r="G4" s="17" t="s">
        <v>1224</v>
      </c>
      <c r="H4" s="17" t="s">
        <v>9</v>
      </c>
      <c r="I4" s="17" t="s">
        <v>10</v>
      </c>
      <c r="J4" s="17" t="s">
        <v>19</v>
      </c>
      <c r="K4" s="17" t="s">
        <v>124</v>
      </c>
      <c r="L4" s="17" t="s">
        <v>125</v>
      </c>
      <c r="M4" s="17" t="s">
        <v>126</v>
      </c>
    </row>
    <row r="5" s="5" customFormat="1" ht="21" customHeight="1" spans="1:10">
      <c r="A5" s="19">
        <f>ROW()-4</f>
        <v>1</v>
      </c>
      <c r="B5" s="340"/>
      <c r="C5" s="23"/>
      <c r="D5" s="34"/>
      <c r="E5" s="25"/>
      <c r="F5" s="34"/>
      <c r="G5" s="25"/>
      <c r="H5" s="34"/>
      <c r="I5" s="97">
        <f>IF(F5=0,0,ROUND((H5-F5)/F5*100,2))</f>
        <v>0</v>
      </c>
      <c r="J5" s="20"/>
    </row>
    <row r="6" s="5" customFormat="1" ht="21" customHeight="1" spans="1:10">
      <c r="A6" s="23"/>
      <c r="B6" s="340"/>
      <c r="C6" s="23"/>
      <c r="D6" s="34"/>
      <c r="E6" s="20"/>
      <c r="F6" s="34"/>
      <c r="G6" s="20"/>
      <c r="H6" s="34"/>
      <c r="I6" s="97"/>
      <c r="J6" s="20"/>
    </row>
    <row r="7" s="5" customFormat="1" ht="21" customHeight="1" spans="1:10">
      <c r="A7" s="23"/>
      <c r="B7" s="340"/>
      <c r="C7" s="23"/>
      <c r="D7" s="34"/>
      <c r="E7" s="20"/>
      <c r="F7" s="34"/>
      <c r="G7" s="20"/>
      <c r="H7" s="34"/>
      <c r="I7" s="97"/>
      <c r="J7" s="20"/>
    </row>
    <row r="8" s="5" customFormat="1" ht="21" customHeight="1" spans="1:10">
      <c r="A8" s="23"/>
      <c r="B8" s="340"/>
      <c r="C8" s="23"/>
      <c r="D8" s="34"/>
      <c r="E8" s="20"/>
      <c r="F8" s="34"/>
      <c r="G8" s="20"/>
      <c r="H8" s="34"/>
      <c r="I8" s="97"/>
      <c r="J8" s="20"/>
    </row>
    <row r="9" s="5" customFormat="1" ht="21" customHeight="1" spans="1:10">
      <c r="A9" s="23"/>
      <c r="B9" s="340"/>
      <c r="C9" s="23"/>
      <c r="D9" s="34"/>
      <c r="E9" s="20"/>
      <c r="F9" s="34"/>
      <c r="G9" s="20"/>
      <c r="H9" s="34"/>
      <c r="I9" s="97"/>
      <c r="J9" s="20"/>
    </row>
    <row r="10" s="5" customFormat="1" ht="21" customHeight="1" spans="1:10">
      <c r="A10" s="23"/>
      <c r="B10" s="340"/>
      <c r="C10" s="23"/>
      <c r="D10" s="34"/>
      <c r="E10" s="20"/>
      <c r="F10" s="34"/>
      <c r="G10" s="20"/>
      <c r="H10" s="34"/>
      <c r="I10" s="97"/>
      <c r="J10" s="20"/>
    </row>
    <row r="11" s="5" customFormat="1" ht="21" customHeight="1" spans="1:10">
      <c r="A11" s="23"/>
      <c r="B11" s="340"/>
      <c r="C11" s="23"/>
      <c r="D11" s="34"/>
      <c r="E11" s="20"/>
      <c r="F11" s="34"/>
      <c r="G11" s="20"/>
      <c r="H11" s="34"/>
      <c r="I11" s="97"/>
      <c r="J11" s="20"/>
    </row>
    <row r="12" s="5" customFormat="1" ht="21" customHeight="1" spans="1:10">
      <c r="A12" s="23"/>
      <c r="B12" s="340"/>
      <c r="C12" s="23"/>
      <c r="D12" s="34"/>
      <c r="E12" s="20"/>
      <c r="F12" s="34"/>
      <c r="G12" s="20"/>
      <c r="H12" s="34"/>
      <c r="I12" s="97"/>
      <c r="J12" s="20"/>
    </row>
    <row r="13" s="5" customFormat="1" ht="21" customHeight="1" spans="1:10">
      <c r="A13" s="23"/>
      <c r="B13" s="340"/>
      <c r="C13" s="23"/>
      <c r="D13" s="34"/>
      <c r="E13" s="20"/>
      <c r="F13" s="34"/>
      <c r="G13" s="20"/>
      <c r="H13" s="34"/>
      <c r="I13" s="97"/>
      <c r="J13" s="20"/>
    </row>
    <row r="14" s="5" customFormat="1" ht="21" customHeight="1" spans="1:10">
      <c r="A14" s="23"/>
      <c r="B14" s="340"/>
      <c r="C14" s="23"/>
      <c r="D14" s="34"/>
      <c r="E14" s="20"/>
      <c r="F14" s="34"/>
      <c r="G14" s="20"/>
      <c r="H14" s="34"/>
      <c r="I14" s="97"/>
      <c r="J14" s="20"/>
    </row>
    <row r="15" s="5" customFormat="1" ht="21" customHeight="1" spans="1:10">
      <c r="A15" s="23"/>
      <c r="B15" s="340"/>
      <c r="C15" s="23"/>
      <c r="D15" s="34"/>
      <c r="E15" s="20"/>
      <c r="F15" s="34"/>
      <c r="G15" s="20"/>
      <c r="H15" s="34"/>
      <c r="I15" s="97"/>
      <c r="J15" s="20"/>
    </row>
    <row r="16" s="5" customFormat="1" ht="21" customHeight="1" spans="1:10">
      <c r="A16" s="23"/>
      <c r="B16" s="340"/>
      <c r="C16" s="23"/>
      <c r="D16" s="34"/>
      <c r="E16" s="20"/>
      <c r="F16" s="34"/>
      <c r="G16" s="20"/>
      <c r="H16" s="34"/>
      <c r="I16" s="97"/>
      <c r="J16" s="20"/>
    </row>
    <row r="17" s="5" customFormat="1" ht="21" customHeight="1" spans="1:10">
      <c r="A17" s="23"/>
      <c r="B17" s="340"/>
      <c r="C17" s="23"/>
      <c r="D17" s="34"/>
      <c r="E17" s="20"/>
      <c r="F17" s="34"/>
      <c r="G17" s="20"/>
      <c r="H17" s="34"/>
      <c r="I17" s="97"/>
      <c r="J17" s="20"/>
    </row>
    <row r="18" s="5" customFormat="1" ht="21" customHeight="1" spans="1:10">
      <c r="A18" s="23"/>
      <c r="B18" s="340"/>
      <c r="C18" s="23"/>
      <c r="D18" s="34"/>
      <c r="E18" s="20"/>
      <c r="F18" s="34"/>
      <c r="G18" s="20"/>
      <c r="H18" s="34"/>
      <c r="I18" s="97"/>
      <c r="J18" s="20"/>
    </row>
    <row r="19" s="5" customFormat="1" ht="21" customHeight="1" spans="1:10">
      <c r="A19" s="23"/>
      <c r="B19" s="340"/>
      <c r="C19" s="23"/>
      <c r="D19" s="34"/>
      <c r="E19" s="20"/>
      <c r="F19" s="34"/>
      <c r="G19" s="20"/>
      <c r="H19" s="34"/>
      <c r="I19" s="97"/>
      <c r="J19" s="20"/>
    </row>
    <row r="20" s="5" customFormat="1" ht="21" customHeight="1" spans="1:10">
      <c r="A20" s="23"/>
      <c r="B20" s="340"/>
      <c r="C20" s="23"/>
      <c r="D20" s="34"/>
      <c r="E20" s="20"/>
      <c r="F20" s="34"/>
      <c r="G20" s="20"/>
      <c r="H20" s="34"/>
      <c r="I20" s="97"/>
      <c r="J20" s="20"/>
    </row>
    <row r="21" s="6" customFormat="1" ht="21" customHeight="1" spans="1:10">
      <c r="A21" s="17"/>
      <c r="B21" s="17" t="s">
        <v>12</v>
      </c>
      <c r="C21" s="27"/>
      <c r="D21" s="27"/>
      <c r="E21" s="27"/>
      <c r="F21" s="28">
        <f>SUM(F5:F20)</f>
        <v>0</v>
      </c>
      <c r="G21" s="28"/>
      <c r="H21" s="28">
        <f>SUM(H5:H20)</f>
        <v>0</v>
      </c>
      <c r="I21" s="80">
        <f>IF(F21=0,0,ROUND((H21-F21)/F21*100,2))</f>
        <v>0</v>
      </c>
      <c r="J21" s="27"/>
    </row>
    <row r="22" s="31" customFormat="1" ht="12.75" spans="1:10">
      <c r="A22" s="29" t="e">
        <f>#REF!&amp;#REF!</f>
        <v>#REF!</v>
      </c>
      <c r="F22" s="29" t="e">
        <f>#REF!&amp;#REF!</f>
        <v>#REF!</v>
      </c>
      <c r="H22" s="79" t="str">
        <f>现金!G21</f>
        <v>北京卓信大华资产评估有限公司</v>
      </c>
      <c r="I22" s="79"/>
      <c r="J22" s="79"/>
    </row>
    <row r="23" s="31" customFormat="1" ht="12.75" spans="1:1">
      <c r="A23" s="29" t="e">
        <f>#REF!&amp;#REF!</f>
        <v>#REF!</v>
      </c>
    </row>
  </sheetData>
  <mergeCells count="3">
    <mergeCell ref="B1:I1"/>
    <mergeCell ref="K3:M3"/>
    <mergeCell ref="H22:J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6"/>
  <sheetViews>
    <sheetView workbookViewId="0">
      <selection activeCell="D6" sqref="D6"/>
    </sheetView>
  </sheetViews>
  <sheetFormatPr defaultColWidth="8.625" defaultRowHeight="15.75"/>
  <cols>
    <col min="1" max="1" width="7.5" style="2" customWidth="1"/>
    <col min="2" max="2" width="22.875" style="2" customWidth="1"/>
    <col min="3" max="3" width="15.125" style="2" customWidth="1"/>
    <col min="4" max="4" width="10.625" style="2" customWidth="1"/>
    <col min="5" max="5" width="15.375" style="2" customWidth="1"/>
    <col min="6" max="6" width="18.5" style="2" customWidth="1"/>
    <col min="7" max="7" width="11.5" style="2" customWidth="1"/>
    <col min="8" max="8" width="17.875" style="2" customWidth="1"/>
    <col min="9" max="9" width="14.375" style="2" customWidth="1"/>
    <col min="10" max="10" width="14.5" style="2" customWidth="1"/>
    <col min="11" max="16384" width="8.625" style="2"/>
  </cols>
  <sheetData>
    <row r="1" ht="30" customHeight="1" spans="1:14">
      <c r="A1" s="324"/>
      <c r="B1" s="325" t="s">
        <v>1225</v>
      </c>
      <c r="C1" s="325"/>
      <c r="D1" s="325"/>
      <c r="E1" s="325"/>
      <c r="F1" s="325"/>
      <c r="G1" s="325"/>
      <c r="H1" s="79" t="s">
        <v>1226</v>
      </c>
      <c r="K1" s="31"/>
      <c r="L1" s="31"/>
      <c r="M1" s="31"/>
      <c r="N1" s="31"/>
    </row>
    <row r="2" ht="15" customHeight="1" spans="8:14">
      <c r="H2" s="13"/>
      <c r="K2" s="31"/>
      <c r="L2" s="31"/>
      <c r="M2" s="31"/>
      <c r="N2" s="31"/>
    </row>
    <row r="3" s="3" customFormat="1" ht="21" customHeight="1" spans="1:9">
      <c r="A3" s="3" t="e">
        <f>#REF!</f>
        <v>#REF!</v>
      </c>
      <c r="D3" s="339" t="e">
        <f>#REF!</f>
        <v>#REF!</v>
      </c>
      <c r="G3" s="134"/>
      <c r="H3" s="15" t="s">
        <v>2</v>
      </c>
      <c r="I3" s="134"/>
    </row>
    <row r="4" s="4" customFormat="1" ht="21" customHeight="1" spans="1:8">
      <c r="A4" s="17" t="s">
        <v>3</v>
      </c>
      <c r="B4" s="17" t="s">
        <v>1114</v>
      </c>
      <c r="C4" s="17" t="s">
        <v>119</v>
      </c>
      <c r="D4" s="17" t="s">
        <v>1227</v>
      </c>
      <c r="E4" s="18" t="s">
        <v>8</v>
      </c>
      <c r="F4" s="17" t="s">
        <v>9</v>
      </c>
      <c r="G4" s="17" t="s">
        <v>10</v>
      </c>
      <c r="H4" s="17" t="s">
        <v>19</v>
      </c>
    </row>
    <row r="5" s="5" customFormat="1" ht="21" customHeight="1" spans="1:8">
      <c r="A5" s="19">
        <f>ROW()-4</f>
        <v>1</v>
      </c>
      <c r="B5" s="340"/>
      <c r="C5" s="23"/>
      <c r="D5" s="23"/>
      <c r="E5" s="34"/>
      <c r="F5" s="34"/>
      <c r="G5" s="97">
        <f>IF(E5=0,0,ROUND((F5-E5)/E5*100,2))</f>
        <v>0</v>
      </c>
      <c r="H5" s="20"/>
    </row>
    <row r="6" s="5" customFormat="1" ht="21" customHeight="1" spans="1:8">
      <c r="A6" s="23"/>
      <c r="B6" s="340"/>
      <c r="C6" s="23"/>
      <c r="D6" s="23"/>
      <c r="E6" s="34"/>
      <c r="F6" s="34"/>
      <c r="G6" s="97"/>
      <c r="H6" s="20"/>
    </row>
    <row r="7" s="5" customFormat="1" ht="21" customHeight="1" spans="1:8">
      <c r="A7" s="23"/>
      <c r="B7" s="340"/>
      <c r="C7" s="23"/>
      <c r="D7" s="23"/>
      <c r="E7" s="34"/>
      <c r="F7" s="34"/>
      <c r="G7" s="97"/>
      <c r="H7" s="20"/>
    </row>
    <row r="8" s="5" customFormat="1" ht="21" customHeight="1" spans="1:8">
      <c r="A8" s="23"/>
      <c r="B8" s="340"/>
      <c r="C8" s="23"/>
      <c r="D8" s="23"/>
      <c r="E8" s="34"/>
      <c r="F8" s="34"/>
      <c r="G8" s="97"/>
      <c r="H8" s="20"/>
    </row>
    <row r="9" s="5" customFormat="1" ht="21" customHeight="1" spans="1:8">
      <c r="A9" s="23"/>
      <c r="B9" s="340"/>
      <c r="C9" s="23"/>
      <c r="D9" s="23"/>
      <c r="E9" s="34"/>
      <c r="F9" s="34"/>
      <c r="G9" s="97"/>
      <c r="H9" s="20"/>
    </row>
    <row r="10" s="5" customFormat="1" ht="21" customHeight="1" spans="1:8">
      <c r="A10" s="23"/>
      <c r="B10" s="340"/>
      <c r="C10" s="23"/>
      <c r="D10" s="23"/>
      <c r="E10" s="34"/>
      <c r="F10" s="34"/>
      <c r="G10" s="97"/>
      <c r="H10" s="20"/>
    </row>
    <row r="11" s="5" customFormat="1" ht="21" customHeight="1" spans="1:8">
      <c r="A11" s="23"/>
      <c r="B11" s="340"/>
      <c r="C11" s="23"/>
      <c r="D11" s="23"/>
      <c r="E11" s="34"/>
      <c r="F11" s="34"/>
      <c r="G11" s="97"/>
      <c r="H11" s="20"/>
    </row>
    <row r="12" s="5" customFormat="1" ht="21" customHeight="1" spans="1:8">
      <c r="A12" s="23"/>
      <c r="B12" s="340"/>
      <c r="C12" s="23"/>
      <c r="D12" s="23"/>
      <c r="E12" s="34"/>
      <c r="F12" s="34"/>
      <c r="G12" s="97"/>
      <c r="H12" s="20"/>
    </row>
    <row r="13" s="5" customFormat="1" ht="21" customHeight="1" spans="1:8">
      <c r="A13" s="23"/>
      <c r="B13" s="340"/>
      <c r="C13" s="23"/>
      <c r="D13" s="23"/>
      <c r="E13" s="34"/>
      <c r="F13" s="34"/>
      <c r="G13" s="97"/>
      <c r="H13" s="20"/>
    </row>
    <row r="14" s="5" customFormat="1" ht="21" customHeight="1" spans="1:8">
      <c r="A14" s="23"/>
      <c r="B14" s="340"/>
      <c r="C14" s="23"/>
      <c r="D14" s="23"/>
      <c r="E14" s="34"/>
      <c r="F14" s="34"/>
      <c r="G14" s="97"/>
      <c r="H14" s="20"/>
    </row>
    <row r="15" s="5" customFormat="1" ht="21" customHeight="1" spans="1:8">
      <c r="A15" s="23"/>
      <c r="B15" s="340"/>
      <c r="C15" s="23"/>
      <c r="D15" s="23"/>
      <c r="E15" s="34"/>
      <c r="F15" s="34"/>
      <c r="G15" s="97"/>
      <c r="H15" s="20"/>
    </row>
    <row r="16" s="5" customFormat="1" ht="21" customHeight="1" spans="1:8">
      <c r="A16" s="23"/>
      <c r="B16" s="340"/>
      <c r="C16" s="23"/>
      <c r="D16" s="23"/>
      <c r="E16" s="34"/>
      <c r="F16" s="34"/>
      <c r="G16" s="97"/>
      <c r="H16" s="20"/>
    </row>
    <row r="17" s="5" customFormat="1" ht="21" customHeight="1" spans="1:8">
      <c r="A17" s="23"/>
      <c r="B17" s="340"/>
      <c r="C17" s="23"/>
      <c r="D17" s="23"/>
      <c r="E17" s="34"/>
      <c r="F17" s="34"/>
      <c r="G17" s="97"/>
      <c r="H17" s="20"/>
    </row>
    <row r="18" s="5" customFormat="1" ht="21" customHeight="1" spans="1:8">
      <c r="A18" s="23"/>
      <c r="B18" s="340"/>
      <c r="C18" s="23"/>
      <c r="D18" s="23"/>
      <c r="E18" s="34"/>
      <c r="F18" s="34"/>
      <c r="G18" s="97"/>
      <c r="H18" s="20"/>
    </row>
    <row r="19" s="5" customFormat="1" ht="21" customHeight="1" spans="1:8">
      <c r="A19" s="23"/>
      <c r="B19" s="340"/>
      <c r="C19" s="23"/>
      <c r="D19" s="23"/>
      <c r="E19" s="34"/>
      <c r="F19" s="34"/>
      <c r="G19" s="97"/>
      <c r="H19" s="20"/>
    </row>
    <row r="20" s="5" customFormat="1" ht="21" customHeight="1" spans="1:8">
      <c r="A20" s="23"/>
      <c r="B20" s="340"/>
      <c r="C20" s="23"/>
      <c r="D20" s="23"/>
      <c r="E20" s="34"/>
      <c r="F20" s="34"/>
      <c r="G20" s="97"/>
      <c r="H20" s="20"/>
    </row>
    <row r="21" s="6" customFormat="1" ht="21" customHeight="1" spans="1:8">
      <c r="A21" s="27"/>
      <c r="B21" s="17" t="s">
        <v>12</v>
      </c>
      <c r="C21" s="27"/>
      <c r="D21" s="27"/>
      <c r="E21" s="268">
        <f>SUM(E5:E20)</f>
        <v>0</v>
      </c>
      <c r="F21" s="268">
        <f>SUM(F5:F20)</f>
        <v>0</v>
      </c>
      <c r="G21" s="97">
        <f>IF(E21=0,0,ROUND((F21-E21)/E21*100,2))</f>
        <v>0</v>
      </c>
      <c r="H21" s="27"/>
    </row>
    <row r="22" s="7" customFormat="1" ht="14.25" customHeight="1" spans="1:8">
      <c r="A22" s="29" t="e">
        <f>#REF!&amp;#REF!</f>
        <v>#REF!</v>
      </c>
      <c r="E22" s="29" t="e">
        <f>#REF!&amp;#REF!</f>
        <v>#REF!</v>
      </c>
      <c r="F22" s="30" t="str">
        <f>现金!G21</f>
        <v>北京卓信大华资产评估有限公司</v>
      </c>
      <c r="G22" s="30"/>
      <c r="H22" s="30"/>
    </row>
    <row r="23" s="5" customFormat="1" ht="12.75" spans="1:7">
      <c r="A23" s="29" t="e">
        <f>#REF!&amp;#REF!</f>
        <v>#REF!</v>
      </c>
      <c r="G23" s="31"/>
    </row>
    <row r="24" s="5" customFormat="1" spans="7:7">
      <c r="G24" s="2"/>
    </row>
    <row r="25" s="5" customFormat="1" spans="7:7">
      <c r="G25" s="2"/>
    </row>
    <row r="26" s="5" customFormat="1" spans="7:7">
      <c r="G26" s="2"/>
    </row>
    <row r="27" s="5" customFormat="1" spans="7:7">
      <c r="G27" s="2"/>
    </row>
    <row r="28" s="5" customFormat="1" spans="7:7">
      <c r="G28" s="2"/>
    </row>
    <row r="29" s="5" customFormat="1" spans="7:7">
      <c r="G29" s="2"/>
    </row>
    <row r="30" s="5" customFormat="1" spans="7:7">
      <c r="G30" s="2"/>
    </row>
    <row r="31" s="5" customFormat="1" spans="7:7">
      <c r="G31" s="2"/>
    </row>
    <row r="32" s="5" customFormat="1" spans="7:7">
      <c r="G32" s="2"/>
    </row>
    <row r="33" s="5" customFormat="1" spans="7:7">
      <c r="G33" s="2"/>
    </row>
    <row r="34" s="5" customFormat="1" spans="7:7">
      <c r="G34" s="2"/>
    </row>
    <row r="35" s="5" customFormat="1" spans="7:7">
      <c r="G35" s="2"/>
    </row>
    <row r="36" s="5" customFormat="1" spans="7:7">
      <c r="G36" s="2"/>
    </row>
    <row r="37" s="5" customFormat="1" spans="7:7">
      <c r="G37" s="2"/>
    </row>
    <row r="38" s="5" customFormat="1" spans="7:7">
      <c r="G38" s="2"/>
    </row>
    <row r="39" s="5" customFormat="1" spans="7:7">
      <c r="G39" s="2"/>
    </row>
    <row r="40" s="5" customFormat="1" spans="7:7">
      <c r="G40" s="2"/>
    </row>
    <row r="41" s="5" customFormat="1" spans="7:7">
      <c r="G41" s="2"/>
    </row>
    <row r="42" s="5" customFormat="1" spans="7:7">
      <c r="G42" s="2"/>
    </row>
    <row r="43" s="5" customFormat="1" spans="7:7">
      <c r="G43" s="2"/>
    </row>
    <row r="44" s="5" customFormat="1" spans="7:7">
      <c r="G44" s="2"/>
    </row>
    <row r="45" s="5" customFormat="1" spans="7:7">
      <c r="G45" s="2"/>
    </row>
    <row r="46" s="5" customFormat="1" spans="7:7">
      <c r="G46" s="2"/>
    </row>
    <row r="47" s="31" customFormat="1" spans="7:7">
      <c r="G47" s="2"/>
    </row>
    <row r="48" s="31" customFormat="1" spans="7:7">
      <c r="G48" s="2"/>
    </row>
    <row r="49" s="31" customFormat="1" spans="7:7">
      <c r="G49" s="2"/>
    </row>
    <row r="50" s="31" customFormat="1" spans="7:7">
      <c r="G50" s="2"/>
    </row>
    <row r="51" s="31" customFormat="1" spans="7:7">
      <c r="G51" s="2"/>
    </row>
    <row r="52" s="31" customFormat="1" spans="7:7">
      <c r="G52" s="2"/>
    </row>
    <row r="53" s="31" customFormat="1" spans="7:7">
      <c r="G53" s="2"/>
    </row>
    <row r="54" s="31" customFormat="1" spans="7:7">
      <c r="G54" s="2"/>
    </row>
    <row r="55" s="31" customFormat="1" spans="7:7">
      <c r="G55" s="2"/>
    </row>
    <row r="56" s="31" customFormat="1" spans="7:7">
      <c r="G56" s="2"/>
    </row>
    <row r="57" s="31" customFormat="1" spans="7:7">
      <c r="G57" s="2"/>
    </row>
    <row r="58" s="31" customFormat="1" spans="7:7">
      <c r="G58" s="2"/>
    </row>
    <row r="59" s="31" customFormat="1" spans="7:7">
      <c r="G59" s="2"/>
    </row>
    <row r="60" s="31" customFormat="1" spans="7:7">
      <c r="G60" s="2"/>
    </row>
    <row r="61" s="31" customFormat="1" spans="7:7">
      <c r="G61" s="2"/>
    </row>
    <row r="62" s="31" customFormat="1" spans="7:7">
      <c r="G62" s="2"/>
    </row>
    <row r="63" s="31" customFormat="1" spans="7:7">
      <c r="G63" s="2"/>
    </row>
    <row r="64" s="31" customFormat="1" spans="7:7">
      <c r="G64" s="2"/>
    </row>
    <row r="65" s="31" customFormat="1" spans="7:7">
      <c r="G65" s="2"/>
    </row>
    <row r="66" s="31" customFormat="1" spans="7:7">
      <c r="G66" s="2"/>
    </row>
    <row r="67" s="31" customFormat="1" spans="7:7">
      <c r="G67" s="2"/>
    </row>
    <row r="68" s="31" customFormat="1" spans="7:7">
      <c r="G68" s="2"/>
    </row>
    <row r="69" s="31" customFormat="1" spans="7:7">
      <c r="G69" s="2"/>
    </row>
    <row r="70" s="31" customFormat="1" spans="7:7">
      <c r="G70" s="2"/>
    </row>
    <row r="71" s="31" customFormat="1" spans="7:7">
      <c r="G71" s="2"/>
    </row>
    <row r="72" s="31" customFormat="1" spans="7:7">
      <c r="G72" s="2"/>
    </row>
    <row r="73" s="31" customFormat="1" spans="7:7">
      <c r="G73" s="2"/>
    </row>
    <row r="74" s="31" customFormat="1" spans="7:7">
      <c r="G74" s="2"/>
    </row>
    <row r="75" s="31" customFormat="1" spans="7:7">
      <c r="G75" s="2"/>
    </row>
    <row r="76" s="31" customFormat="1" spans="7:7">
      <c r="G76" s="2"/>
    </row>
    <row r="77" s="31" customFormat="1" spans="7:7">
      <c r="G77" s="2"/>
    </row>
    <row r="78" ht="14.25" spans="1:2">
      <c r="A78" s="31"/>
      <c r="B78" s="31"/>
    </row>
    <row r="79" ht="14.25" spans="1:2">
      <c r="A79" s="31"/>
      <c r="B79" s="31"/>
    </row>
    <row r="80" ht="14.25" spans="1:2">
      <c r="A80" s="31"/>
      <c r="B80" s="31"/>
    </row>
    <row r="81" ht="14.25" spans="1:2">
      <c r="A81" s="31"/>
      <c r="B81" s="31"/>
    </row>
    <row r="82" ht="14.25" spans="1:2">
      <c r="A82" s="31"/>
      <c r="B82" s="31"/>
    </row>
    <row r="83" ht="14.25" spans="1:2">
      <c r="A83" s="31"/>
      <c r="B83" s="31"/>
    </row>
    <row r="84" ht="14.25" spans="1:2">
      <c r="A84" s="31"/>
      <c r="B84" s="31"/>
    </row>
    <row r="85" ht="14.25" spans="1:2">
      <c r="A85" s="31"/>
      <c r="B85" s="31"/>
    </row>
    <row r="86" ht="14.25" spans="1:2">
      <c r="A86" s="31"/>
      <c r="B86" s="31"/>
    </row>
    <row r="87" ht="14.25" spans="1:2">
      <c r="A87" s="31"/>
      <c r="B87" s="31"/>
    </row>
    <row r="88" ht="14.25" spans="1:2">
      <c r="A88" s="31"/>
      <c r="B88" s="31"/>
    </row>
    <row r="89" ht="14.25" spans="1:2">
      <c r="A89" s="31"/>
      <c r="B89" s="31"/>
    </row>
    <row r="90" ht="14.25" spans="1:2">
      <c r="A90" s="31"/>
      <c r="B90" s="31"/>
    </row>
    <row r="91" ht="14.25" spans="1:2">
      <c r="A91" s="31"/>
      <c r="B91" s="31"/>
    </row>
    <row r="92" ht="14.25" spans="1:2">
      <c r="A92" s="31"/>
      <c r="B92" s="31"/>
    </row>
    <row r="93" ht="14.25" spans="1:2">
      <c r="A93" s="31"/>
      <c r="B93" s="31"/>
    </row>
    <row r="94" ht="14.25" spans="1:2">
      <c r="A94" s="31"/>
      <c r="B94" s="31"/>
    </row>
    <row r="95" ht="14.25" spans="1:2">
      <c r="A95" s="31"/>
      <c r="B95" s="31"/>
    </row>
    <row r="96" ht="14.25" spans="1:2">
      <c r="A96" s="31"/>
      <c r="B96" s="31"/>
    </row>
    <row r="97" ht="14.25" spans="1:2">
      <c r="A97" s="31"/>
      <c r="B97" s="31"/>
    </row>
    <row r="98" ht="14.25" spans="1:2">
      <c r="A98" s="31"/>
      <c r="B98" s="31"/>
    </row>
    <row r="99" ht="14.25" spans="1:2">
      <c r="A99" s="31"/>
      <c r="B99" s="31"/>
    </row>
    <row r="100" ht="14.25" spans="1:2">
      <c r="A100" s="31"/>
      <c r="B100" s="31"/>
    </row>
    <row r="101" ht="14.25" spans="1:2">
      <c r="A101" s="31"/>
      <c r="B101" s="31"/>
    </row>
    <row r="102" ht="14.25" spans="1:2">
      <c r="A102" s="31"/>
      <c r="B102" s="31"/>
    </row>
    <row r="103" ht="14.25" spans="1:2">
      <c r="A103" s="31"/>
      <c r="B103" s="31"/>
    </row>
    <row r="104" ht="14.25" spans="1:2">
      <c r="A104" s="31"/>
      <c r="B104" s="31"/>
    </row>
    <row r="105" ht="14.25" spans="1:2">
      <c r="A105" s="31"/>
      <c r="B105" s="31"/>
    </row>
    <row r="106" ht="14.25" spans="1:2">
      <c r="A106" s="31"/>
      <c r="B106" s="31"/>
    </row>
    <row r="107" ht="14.25" spans="1:2">
      <c r="A107" s="31"/>
      <c r="B107" s="31"/>
    </row>
    <row r="108" ht="14.25" spans="1:2">
      <c r="A108" s="31"/>
      <c r="B108" s="31"/>
    </row>
    <row r="109" ht="14.25" spans="1:2">
      <c r="A109" s="31"/>
      <c r="B109" s="31"/>
    </row>
    <row r="110" ht="14.25" spans="1:2">
      <c r="A110" s="31"/>
      <c r="B110" s="31"/>
    </row>
    <row r="111" ht="14.25" spans="1:2">
      <c r="A111" s="31"/>
      <c r="B111" s="31"/>
    </row>
    <row r="112" ht="14.25" spans="1:2">
      <c r="A112" s="31"/>
      <c r="B112" s="31"/>
    </row>
    <row r="113" ht="14.25" spans="1:2">
      <c r="A113" s="31"/>
      <c r="B113" s="31"/>
    </row>
    <row r="114" ht="14.25" spans="1:2">
      <c r="A114" s="31"/>
      <c r="B114" s="31"/>
    </row>
    <row r="115" ht="14.25" spans="1:2">
      <c r="A115" s="31"/>
      <c r="B115" s="31"/>
    </row>
    <row r="116" ht="14.25" spans="1:2">
      <c r="A116" s="31"/>
      <c r="B116" s="31"/>
    </row>
    <row r="117" ht="14.25" spans="1:2">
      <c r="A117" s="31"/>
      <c r="B117" s="31"/>
    </row>
    <row r="118" ht="14.25" spans="1:2">
      <c r="A118" s="31"/>
      <c r="B118" s="31"/>
    </row>
    <row r="119" ht="14.25" spans="1:2">
      <c r="A119" s="31"/>
      <c r="B119" s="31"/>
    </row>
    <row r="120" ht="14.25" spans="1:2">
      <c r="A120" s="31"/>
      <c r="B120" s="31"/>
    </row>
    <row r="121" ht="14.25" spans="1:2">
      <c r="A121" s="31"/>
      <c r="B121" s="31"/>
    </row>
    <row r="122" ht="14.25" spans="1:2">
      <c r="A122" s="31"/>
      <c r="B122" s="31"/>
    </row>
    <row r="123" ht="14.25" spans="1:2">
      <c r="A123" s="31"/>
      <c r="B123" s="31"/>
    </row>
    <row r="124" ht="14.25" spans="1:2">
      <c r="A124" s="31"/>
      <c r="B124" s="31"/>
    </row>
    <row r="125" ht="14.25" spans="1:2">
      <c r="A125" s="31"/>
      <c r="B125" s="31"/>
    </row>
    <row r="126" ht="14.25" spans="1:2">
      <c r="A126" s="31"/>
      <c r="B126" s="31"/>
    </row>
    <row r="127" ht="14.25" spans="1:2">
      <c r="A127" s="31"/>
      <c r="B127" s="31"/>
    </row>
    <row r="128" ht="14.25" spans="1:2">
      <c r="A128" s="31"/>
      <c r="B128" s="31"/>
    </row>
    <row r="129" ht="14.25" spans="1:2">
      <c r="A129" s="31"/>
      <c r="B129" s="31"/>
    </row>
    <row r="130" ht="14.25" spans="1:2">
      <c r="A130" s="31"/>
      <c r="B130" s="31"/>
    </row>
    <row r="131" ht="14.25" spans="1:2">
      <c r="A131" s="31"/>
      <c r="B131" s="31"/>
    </row>
    <row r="132" ht="14.25" spans="1:2">
      <c r="A132" s="31"/>
      <c r="B132" s="31"/>
    </row>
    <row r="133" ht="14.25" spans="1:2">
      <c r="A133" s="31"/>
      <c r="B133" s="31"/>
    </row>
    <row r="134" ht="14.25" spans="1:2">
      <c r="A134" s="31"/>
      <c r="B134" s="31"/>
    </row>
    <row r="135" ht="14.25" spans="1:2">
      <c r="A135" s="31"/>
      <c r="B135" s="31"/>
    </row>
    <row r="136" ht="14.25" spans="1:2">
      <c r="A136" s="31"/>
      <c r="B136" s="31"/>
    </row>
    <row r="137" ht="14.25" spans="1:2">
      <c r="A137" s="31"/>
      <c r="B137" s="31"/>
    </row>
    <row r="138" ht="14.25" spans="1:2">
      <c r="A138" s="31"/>
      <c r="B138" s="31"/>
    </row>
    <row r="139" ht="14.25" spans="1:2">
      <c r="A139" s="31"/>
      <c r="B139" s="31"/>
    </row>
    <row r="140" ht="14.25" spans="1:2">
      <c r="A140" s="31"/>
      <c r="B140" s="31"/>
    </row>
    <row r="141" ht="14.25" spans="1:2">
      <c r="A141" s="31"/>
      <c r="B141" s="31"/>
    </row>
    <row r="142" ht="14.25" spans="1:2">
      <c r="A142" s="31"/>
      <c r="B142" s="31"/>
    </row>
    <row r="143" ht="14.25" spans="1:2">
      <c r="A143" s="31"/>
      <c r="B143" s="31"/>
    </row>
    <row r="144" ht="14.25" spans="1:2">
      <c r="A144" s="31"/>
      <c r="B144" s="31"/>
    </row>
    <row r="145" ht="14.25" spans="1:2">
      <c r="A145" s="31"/>
      <c r="B145" s="31"/>
    </row>
    <row r="146" ht="14.25" spans="1:2">
      <c r="A146" s="31"/>
      <c r="B146" s="31"/>
    </row>
  </sheetData>
  <mergeCells count="2">
    <mergeCell ref="B1:G1"/>
    <mergeCell ref="F22:H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E25" sqref="E25"/>
    </sheetView>
  </sheetViews>
  <sheetFormatPr defaultColWidth="9" defaultRowHeight="15.75"/>
  <cols>
    <col min="1" max="1" width="6.625" style="1038" customWidth="1"/>
    <col min="2" max="2" width="21.625" style="9" customWidth="1"/>
    <col min="3" max="3" width="11.625" style="9" customWidth="1"/>
    <col min="4" max="4" width="9.625" style="9" customWidth="1"/>
    <col min="5" max="5" width="10.125" style="9" customWidth="1"/>
    <col min="6" max="6" width="9.625" style="9" customWidth="1"/>
    <col min="7" max="7" width="8" style="9" customWidth="1"/>
    <col min="8" max="8" width="9.125" style="9" customWidth="1"/>
    <col min="9" max="9" width="12.125" style="9" customWidth="1"/>
    <col min="10" max="10" width="11.875" style="9" customWidth="1"/>
    <col min="11" max="11" width="6.375" style="9" customWidth="1"/>
    <col min="12" max="12" width="10" style="9" customWidth="1"/>
    <col min="13" max="16384" width="9" style="9"/>
  </cols>
  <sheetData>
    <row r="1" ht="30" customHeight="1" spans="1:12">
      <c r="A1" s="1039"/>
      <c r="B1" s="922"/>
      <c r="C1" s="922"/>
      <c r="D1" s="923" t="s">
        <v>93</v>
      </c>
      <c r="E1" s="921"/>
      <c r="F1" s="921"/>
      <c r="G1" s="921"/>
      <c r="H1" s="922"/>
      <c r="I1" s="922"/>
      <c r="J1" s="925"/>
      <c r="L1" s="79" t="s">
        <v>94</v>
      </c>
    </row>
    <row r="2" s="2" customFormat="1" ht="15" customHeight="1" spans="1:12">
      <c r="A2" s="322"/>
      <c r="L2" s="9"/>
    </row>
    <row r="3" s="3" customFormat="1" ht="21" customHeight="1" spans="1:12">
      <c r="A3" s="274" t="e">
        <f>#REF!</f>
        <v>#REF!</v>
      </c>
      <c r="D3" s="349"/>
      <c r="E3" s="14" t="e">
        <f>"             "&amp;#REF!</f>
        <v>#REF!</v>
      </c>
      <c r="F3" s="14"/>
      <c r="G3" s="14"/>
      <c r="I3" s="16"/>
      <c r="J3" s="16"/>
      <c r="L3" s="15" t="s">
        <v>2</v>
      </c>
    </row>
    <row r="4" s="4" customFormat="1" ht="21" customHeight="1" spans="1:12">
      <c r="A4" s="26" t="s">
        <v>3</v>
      </c>
      <c r="B4" s="17" t="s">
        <v>85</v>
      </c>
      <c r="C4" s="17" t="s">
        <v>95</v>
      </c>
      <c r="D4" s="17" t="s">
        <v>87</v>
      </c>
      <c r="E4" s="17" t="s">
        <v>76</v>
      </c>
      <c r="F4" s="17" t="s">
        <v>88</v>
      </c>
      <c r="G4" s="17" t="s">
        <v>89</v>
      </c>
      <c r="H4" s="17" t="s">
        <v>90</v>
      </c>
      <c r="I4" s="18" t="s">
        <v>8</v>
      </c>
      <c r="J4" s="17" t="s">
        <v>9</v>
      </c>
      <c r="K4" s="17" t="s">
        <v>10</v>
      </c>
      <c r="L4" s="17" t="s">
        <v>11</v>
      </c>
    </row>
    <row r="5" s="5" customFormat="1" ht="21" customHeight="1" spans="1:12">
      <c r="A5" s="19">
        <f>ROW()-4</f>
        <v>1</v>
      </c>
      <c r="B5" s="20"/>
      <c r="C5" s="20"/>
      <c r="D5" s="25"/>
      <c r="E5" s="25"/>
      <c r="F5" s="25"/>
      <c r="G5" s="25"/>
      <c r="H5" s="25"/>
      <c r="I5" s="34"/>
      <c r="J5" s="34"/>
      <c r="K5" s="97">
        <f>IF(I5=0,0,ROUND((J5-I5)/I5*100,2))</f>
        <v>0</v>
      </c>
      <c r="L5" s="20"/>
    </row>
    <row r="6" s="5" customFormat="1" ht="21" customHeight="1" spans="1:12">
      <c r="A6" s="19">
        <f>ROW()-4</f>
        <v>2</v>
      </c>
      <c r="B6" s="20"/>
      <c r="C6" s="20"/>
      <c r="D6" s="25"/>
      <c r="E6" s="25"/>
      <c r="F6" s="25"/>
      <c r="G6" s="25"/>
      <c r="H6" s="25"/>
      <c r="I6" s="34"/>
      <c r="J6" s="34"/>
      <c r="K6" s="97"/>
      <c r="L6" s="20"/>
    </row>
    <row r="7" s="5" customFormat="1" ht="21" customHeight="1" spans="1:12">
      <c r="A7" s="19">
        <f>ROW()-4</f>
        <v>3</v>
      </c>
      <c r="B7" s="20"/>
      <c r="C7" s="20"/>
      <c r="D7" s="25"/>
      <c r="E7" s="25"/>
      <c r="F7" s="25"/>
      <c r="G7" s="25"/>
      <c r="H7" s="25"/>
      <c r="I7" s="34"/>
      <c r="J7" s="34"/>
      <c r="K7" s="97"/>
      <c r="L7" s="20"/>
    </row>
    <row r="8" s="5" customFormat="1" ht="21" customHeight="1" spans="1:12">
      <c r="A8" s="23"/>
      <c r="B8" s="20"/>
      <c r="C8" s="20"/>
      <c r="D8" s="25"/>
      <c r="E8" s="25"/>
      <c r="F8" s="25"/>
      <c r="G8" s="25"/>
      <c r="H8" s="25"/>
      <c r="I8" s="34"/>
      <c r="J8" s="34"/>
      <c r="K8" s="97"/>
      <c r="L8" s="20"/>
    </row>
    <row r="9" s="5" customFormat="1" ht="21" customHeight="1" spans="1:12">
      <c r="A9" s="23"/>
      <c r="B9" s="20"/>
      <c r="C9" s="20"/>
      <c r="D9" s="25"/>
      <c r="E9" s="25"/>
      <c r="F9" s="25"/>
      <c r="G9" s="25"/>
      <c r="H9" s="25"/>
      <c r="I9" s="34"/>
      <c r="J9" s="34"/>
      <c r="K9" s="97"/>
      <c r="L9" s="20"/>
    </row>
    <row r="10" s="5" customFormat="1" ht="21" customHeight="1" spans="1:12">
      <c r="A10" s="23"/>
      <c r="B10" s="20"/>
      <c r="C10" s="20"/>
      <c r="D10" s="25"/>
      <c r="E10" s="25"/>
      <c r="F10" s="25"/>
      <c r="G10" s="25"/>
      <c r="H10" s="25"/>
      <c r="I10" s="34"/>
      <c r="J10" s="34"/>
      <c r="K10" s="97"/>
      <c r="L10" s="20"/>
    </row>
    <row r="11" s="5" customFormat="1" ht="21" customHeight="1" spans="1:12">
      <c r="A11" s="23"/>
      <c r="B11" s="20"/>
      <c r="C11" s="20"/>
      <c r="D11" s="25"/>
      <c r="E11" s="25"/>
      <c r="F11" s="25"/>
      <c r="G11" s="25"/>
      <c r="H11" s="25"/>
      <c r="I11" s="34"/>
      <c r="J11" s="34"/>
      <c r="K11" s="97"/>
      <c r="L11" s="20"/>
    </row>
    <row r="12" s="5" customFormat="1" ht="21" customHeight="1" spans="1:12">
      <c r="A12" s="23"/>
      <c r="B12" s="20"/>
      <c r="C12" s="20"/>
      <c r="D12" s="25"/>
      <c r="E12" s="25"/>
      <c r="F12" s="25"/>
      <c r="G12" s="25"/>
      <c r="H12" s="25"/>
      <c r="I12" s="34"/>
      <c r="J12" s="34"/>
      <c r="K12" s="97"/>
      <c r="L12" s="20"/>
    </row>
    <row r="13" s="5" customFormat="1" ht="21" customHeight="1" spans="1:12">
      <c r="A13" s="23"/>
      <c r="B13" s="20"/>
      <c r="C13" s="20"/>
      <c r="D13" s="25"/>
      <c r="E13" s="25"/>
      <c r="F13" s="25"/>
      <c r="G13" s="25"/>
      <c r="H13" s="25"/>
      <c r="I13" s="34"/>
      <c r="J13" s="34"/>
      <c r="K13" s="97"/>
      <c r="L13" s="20"/>
    </row>
    <row r="14" s="5" customFormat="1" ht="21" customHeight="1" spans="1:12">
      <c r="A14" s="23"/>
      <c r="B14" s="20"/>
      <c r="C14" s="20"/>
      <c r="D14" s="25"/>
      <c r="E14" s="25"/>
      <c r="F14" s="25"/>
      <c r="G14" s="25"/>
      <c r="H14" s="25"/>
      <c r="I14" s="26"/>
      <c r="J14" s="34"/>
      <c r="K14" s="97"/>
      <c r="L14" s="20"/>
    </row>
    <row r="15" s="5" customFormat="1" ht="21" customHeight="1" spans="1:12">
      <c r="A15" s="23"/>
      <c r="B15" s="20"/>
      <c r="C15" s="20"/>
      <c r="D15" s="25"/>
      <c r="E15" s="25"/>
      <c r="F15" s="25"/>
      <c r="G15" s="25"/>
      <c r="H15" s="25"/>
      <c r="I15" s="34"/>
      <c r="J15" s="34"/>
      <c r="K15" s="97"/>
      <c r="L15" s="20"/>
    </row>
    <row r="16" s="5" customFormat="1" ht="21" customHeight="1" spans="1:12">
      <c r="A16" s="23"/>
      <c r="B16" s="20"/>
      <c r="C16" s="20"/>
      <c r="D16" s="25"/>
      <c r="E16" s="25"/>
      <c r="F16" s="25"/>
      <c r="G16" s="25"/>
      <c r="H16" s="25"/>
      <c r="I16" s="34"/>
      <c r="J16" s="34"/>
      <c r="K16" s="97"/>
      <c r="L16" s="20"/>
    </row>
    <row r="17" s="5" customFormat="1" ht="21" customHeight="1" spans="1:12">
      <c r="A17" s="23"/>
      <c r="B17" s="20"/>
      <c r="C17" s="20"/>
      <c r="D17" s="25"/>
      <c r="E17" s="25"/>
      <c r="F17" s="25"/>
      <c r="G17" s="25"/>
      <c r="H17" s="25"/>
      <c r="I17" s="34"/>
      <c r="J17" s="34"/>
      <c r="K17" s="97"/>
      <c r="L17" s="20"/>
    </row>
    <row r="18" s="5" customFormat="1" ht="21" customHeight="1" spans="1:12">
      <c r="A18" s="23"/>
      <c r="B18" s="17" t="s">
        <v>96</v>
      </c>
      <c r="C18" s="20"/>
      <c r="D18" s="25"/>
      <c r="E18" s="25"/>
      <c r="F18" s="25"/>
      <c r="G18" s="25"/>
      <c r="H18" s="25"/>
      <c r="I18" s="268">
        <f>SUM(I3:I17)</f>
        <v>0</v>
      </c>
      <c r="J18" s="268">
        <f>SUM(J3:J17)</f>
        <v>0</v>
      </c>
      <c r="K18" s="80">
        <f>IF(I18=0,0,ROUND((J18-I18)/I18*100,2))</f>
        <v>0</v>
      </c>
      <c r="L18" s="20"/>
    </row>
    <row r="19" s="5" customFormat="1" ht="21" customHeight="1" spans="1:12">
      <c r="A19" s="23"/>
      <c r="B19" s="17" t="s">
        <v>81</v>
      </c>
      <c r="C19" s="20"/>
      <c r="D19" s="25"/>
      <c r="E19" s="25"/>
      <c r="F19" s="25"/>
      <c r="G19" s="25"/>
      <c r="H19" s="25"/>
      <c r="I19" s="268"/>
      <c r="J19" s="268"/>
      <c r="K19" s="80">
        <f>IF(I19=0,0,ROUND((J19-I19)/I19*100,2))</f>
        <v>0</v>
      </c>
      <c r="L19" s="20"/>
    </row>
    <row r="20" s="5" customFormat="1" ht="21" customHeight="1" spans="1:12">
      <c r="A20" s="23"/>
      <c r="B20" s="17" t="s">
        <v>97</v>
      </c>
      <c r="C20" s="17"/>
      <c r="D20" s="17"/>
      <c r="E20" s="17"/>
      <c r="F20" s="17"/>
      <c r="G20" s="17"/>
      <c r="H20" s="17"/>
      <c r="I20" s="268">
        <f>I18-I19</f>
        <v>0</v>
      </c>
      <c r="J20" s="268">
        <f>J18-J19</f>
        <v>0</v>
      </c>
      <c r="K20" s="80">
        <f>IF(I20=0,0,ROUND((J20-I20)/I20*100,2))</f>
        <v>0</v>
      </c>
      <c r="L20" s="20"/>
    </row>
    <row r="21" s="8" customFormat="1" ht="12.75" spans="1:12">
      <c r="A21" s="29" t="e">
        <f>#REF!&amp;#REF!</f>
        <v>#REF!</v>
      </c>
      <c r="F21" s="29" t="e">
        <f>#REF!&amp;#REF!</f>
        <v>#REF!</v>
      </c>
      <c r="I21" s="293" t="str">
        <f>现金!G21</f>
        <v>北京卓信大华资产评估有限公司</v>
      </c>
      <c r="J21" s="293"/>
      <c r="K21" s="293"/>
      <c r="L21" s="293"/>
    </row>
    <row r="22" s="8" customFormat="1" ht="12.75" spans="1:1">
      <c r="A22" s="29" t="e">
        <f>#REF!&amp;#REF!</f>
        <v>#REF!</v>
      </c>
    </row>
  </sheetData>
  <mergeCells count="1">
    <mergeCell ref="I21:L21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6"/>
  <sheetViews>
    <sheetView workbookViewId="0">
      <selection activeCell="D6" sqref="D6"/>
    </sheetView>
  </sheetViews>
  <sheetFormatPr defaultColWidth="8.625" defaultRowHeight="15.75"/>
  <cols>
    <col min="1" max="1" width="9.875" style="2" customWidth="1"/>
    <col min="2" max="2" width="14.125" style="2" customWidth="1"/>
    <col min="3" max="3" width="10.875" style="2" customWidth="1"/>
    <col min="4" max="4" width="11.375" style="2" customWidth="1"/>
    <col min="5" max="5" width="11.875" style="2" customWidth="1"/>
    <col min="6" max="6" width="16.625" style="2" customWidth="1"/>
    <col min="7" max="7" width="15.375" style="2" customWidth="1"/>
    <col min="8" max="9" width="12.875" style="2" customWidth="1"/>
    <col min="10" max="10" width="9" style="2" customWidth="1"/>
    <col min="11" max="11" width="7.875" style="2" customWidth="1"/>
    <col min="12" max="16384" width="8.625" style="2"/>
  </cols>
  <sheetData>
    <row r="1" ht="30" customHeight="1" spans="1:15">
      <c r="A1" s="324"/>
      <c r="B1" s="325" t="s">
        <v>1228</v>
      </c>
      <c r="C1" s="325"/>
      <c r="D1" s="325"/>
      <c r="E1" s="325"/>
      <c r="F1" s="325"/>
      <c r="G1" s="325"/>
      <c r="H1" s="325"/>
      <c r="I1" s="79" t="s">
        <v>1229</v>
      </c>
      <c r="L1" s="31"/>
      <c r="M1" s="31"/>
      <c r="N1" s="31"/>
      <c r="O1" s="31"/>
    </row>
    <row r="2" ht="15" customHeight="1" spans="9:15">
      <c r="I2" s="79"/>
      <c r="L2" s="31"/>
      <c r="M2" s="31"/>
      <c r="N2" s="31"/>
      <c r="O2" s="31"/>
    </row>
    <row r="3" s="3" customFormat="1" ht="21" customHeight="1" spans="1:12">
      <c r="A3" s="3" t="e">
        <f>#REF!</f>
        <v>#REF!</v>
      </c>
      <c r="E3" s="274" t="e">
        <f>#REF!</f>
        <v>#REF!</v>
      </c>
      <c r="G3" s="326"/>
      <c r="H3" s="326"/>
      <c r="I3" s="15" t="s">
        <v>2</v>
      </c>
      <c r="J3" s="336" t="s">
        <v>115</v>
      </c>
      <c r="K3" s="74"/>
      <c r="L3" s="337"/>
    </row>
    <row r="4" s="4" customFormat="1" ht="21" customHeight="1" spans="1:12">
      <c r="A4" s="72" t="s">
        <v>3</v>
      </c>
      <c r="B4" s="72" t="s">
        <v>1230</v>
      </c>
      <c r="C4" s="72" t="s">
        <v>217</v>
      </c>
      <c r="D4" s="72" t="s">
        <v>339</v>
      </c>
      <c r="E4" s="72" t="s">
        <v>1222</v>
      </c>
      <c r="F4" s="56" t="s">
        <v>8</v>
      </c>
      <c r="G4" s="72" t="s">
        <v>9</v>
      </c>
      <c r="H4" s="72" t="s">
        <v>10</v>
      </c>
      <c r="I4" s="72" t="s">
        <v>19</v>
      </c>
      <c r="J4" s="17" t="s">
        <v>124</v>
      </c>
      <c r="K4" s="17" t="s">
        <v>125</v>
      </c>
      <c r="L4" s="17" t="s">
        <v>126</v>
      </c>
    </row>
    <row r="5" s="323" customFormat="1" ht="21" customHeight="1" spans="1:9">
      <c r="A5" s="19">
        <f>ROW()-4</f>
        <v>1</v>
      </c>
      <c r="B5" s="67"/>
      <c r="C5" s="327"/>
      <c r="D5" s="327"/>
      <c r="E5" s="327"/>
      <c r="F5" s="327"/>
      <c r="G5" s="327"/>
      <c r="H5" s="328">
        <f>IF(F5=0,0,ROUND((G5-F5)/F5*100,2))</f>
        <v>0</v>
      </c>
      <c r="I5" s="338"/>
    </row>
    <row r="6" s="323" customFormat="1" ht="21" customHeight="1" spans="1:9">
      <c r="A6" s="329"/>
      <c r="B6" s="67"/>
      <c r="C6" s="330"/>
      <c r="D6" s="330"/>
      <c r="E6" s="330"/>
      <c r="F6" s="330"/>
      <c r="G6" s="330"/>
      <c r="H6" s="331"/>
      <c r="I6" s="338"/>
    </row>
    <row r="7" s="323" customFormat="1" ht="21" customHeight="1" spans="1:9">
      <c r="A7" s="23"/>
      <c r="B7" s="67"/>
      <c r="C7" s="330"/>
      <c r="D7" s="330"/>
      <c r="E7" s="330"/>
      <c r="F7" s="330"/>
      <c r="G7" s="330"/>
      <c r="H7" s="331"/>
      <c r="I7" s="338"/>
    </row>
    <row r="8" s="323" customFormat="1" ht="21" customHeight="1" spans="1:9">
      <c r="A8" s="329"/>
      <c r="B8" s="332"/>
      <c r="C8" s="333"/>
      <c r="D8" s="333"/>
      <c r="E8" s="333"/>
      <c r="F8" s="333"/>
      <c r="G8" s="331"/>
      <c r="H8" s="331"/>
      <c r="I8" s="333"/>
    </row>
    <row r="9" s="323" customFormat="1" ht="21" customHeight="1" spans="1:9">
      <c r="A9" s="329"/>
      <c r="B9" s="332"/>
      <c r="C9" s="333"/>
      <c r="D9" s="333"/>
      <c r="E9" s="333"/>
      <c r="F9" s="333"/>
      <c r="G9" s="331"/>
      <c r="H9" s="331"/>
      <c r="I9" s="333"/>
    </row>
    <row r="10" s="323" customFormat="1" ht="21" customHeight="1" spans="1:9">
      <c r="A10" s="329"/>
      <c r="B10" s="332"/>
      <c r="C10" s="333"/>
      <c r="D10" s="333"/>
      <c r="E10" s="333"/>
      <c r="F10" s="333"/>
      <c r="G10" s="331"/>
      <c r="H10" s="331"/>
      <c r="I10" s="333"/>
    </row>
    <row r="11" s="323" customFormat="1" ht="21" customHeight="1" spans="1:9">
      <c r="A11" s="329"/>
      <c r="B11" s="332"/>
      <c r="C11" s="333"/>
      <c r="D11" s="333"/>
      <c r="E11" s="333"/>
      <c r="F11" s="333"/>
      <c r="G11" s="331"/>
      <c r="H11" s="331"/>
      <c r="I11" s="333"/>
    </row>
    <row r="12" s="323" customFormat="1" ht="21" customHeight="1" spans="1:9">
      <c r="A12" s="329"/>
      <c r="B12" s="332"/>
      <c r="C12" s="333"/>
      <c r="D12" s="333"/>
      <c r="E12" s="333"/>
      <c r="F12" s="333"/>
      <c r="G12" s="331"/>
      <c r="H12" s="331"/>
      <c r="I12" s="333"/>
    </row>
    <row r="13" s="323" customFormat="1" ht="21" customHeight="1" spans="1:9">
      <c r="A13" s="329"/>
      <c r="B13" s="332"/>
      <c r="C13" s="333"/>
      <c r="D13" s="333"/>
      <c r="E13" s="333"/>
      <c r="F13" s="333"/>
      <c r="G13" s="331"/>
      <c r="H13" s="331"/>
      <c r="I13" s="333"/>
    </row>
    <row r="14" s="323" customFormat="1" ht="21" customHeight="1" spans="1:9">
      <c r="A14" s="329"/>
      <c r="B14" s="332"/>
      <c r="C14" s="333"/>
      <c r="D14" s="333"/>
      <c r="E14" s="333"/>
      <c r="F14" s="333"/>
      <c r="G14" s="331"/>
      <c r="H14" s="331"/>
      <c r="I14" s="333"/>
    </row>
    <row r="15" s="323" customFormat="1" ht="21" customHeight="1" spans="1:9">
      <c r="A15" s="329"/>
      <c r="B15" s="332"/>
      <c r="C15" s="333"/>
      <c r="D15" s="333"/>
      <c r="E15" s="333"/>
      <c r="F15" s="333"/>
      <c r="G15" s="331"/>
      <c r="H15" s="331"/>
      <c r="I15" s="333"/>
    </row>
    <row r="16" s="323" customFormat="1" ht="21" customHeight="1" spans="1:9">
      <c r="A16" s="329"/>
      <c r="B16" s="332"/>
      <c r="C16" s="333"/>
      <c r="D16" s="333"/>
      <c r="E16" s="333"/>
      <c r="F16" s="333"/>
      <c r="G16" s="331"/>
      <c r="H16" s="331"/>
      <c r="I16" s="333"/>
    </row>
    <row r="17" s="323" customFormat="1" ht="21" customHeight="1" spans="1:9">
      <c r="A17" s="329"/>
      <c r="B17" s="332"/>
      <c r="C17" s="333"/>
      <c r="D17" s="333"/>
      <c r="E17" s="333"/>
      <c r="F17" s="333"/>
      <c r="G17" s="331"/>
      <c r="H17" s="331"/>
      <c r="I17" s="333"/>
    </row>
    <row r="18" s="5" customFormat="1" ht="21" customHeight="1" spans="1:9">
      <c r="A18" s="329"/>
      <c r="B18" s="64"/>
      <c r="C18" s="331"/>
      <c r="D18" s="331"/>
      <c r="E18" s="331"/>
      <c r="F18" s="331"/>
      <c r="G18" s="331"/>
      <c r="H18" s="334"/>
      <c r="I18" s="63"/>
    </row>
    <row r="19" s="5" customFormat="1" ht="21" customHeight="1" spans="1:9">
      <c r="A19" s="23"/>
      <c r="B19" s="17"/>
      <c r="C19" s="335"/>
      <c r="D19" s="335"/>
      <c r="E19" s="335"/>
      <c r="F19" s="335"/>
      <c r="G19" s="335"/>
      <c r="H19" s="80"/>
      <c r="I19" s="20"/>
    </row>
    <row r="20" s="5" customFormat="1" ht="21" customHeight="1" spans="1:9">
      <c r="A20" s="23"/>
      <c r="B20" s="17"/>
      <c r="C20" s="335"/>
      <c r="D20" s="335"/>
      <c r="E20" s="335"/>
      <c r="F20" s="335"/>
      <c r="G20" s="34"/>
      <c r="H20" s="80"/>
      <c r="I20" s="20"/>
    </row>
    <row r="21" s="6" customFormat="1" ht="21" customHeight="1" spans="1:9">
      <c r="A21" s="27"/>
      <c r="B21" s="17" t="s">
        <v>12</v>
      </c>
      <c r="C21" s="28">
        <f>SUM(C5:C20)</f>
        <v>0</v>
      </c>
      <c r="D21" s="28"/>
      <c r="E21" s="28"/>
      <c r="F21" s="28">
        <f>SUM(F5:F20)</f>
        <v>0</v>
      </c>
      <c r="G21" s="28">
        <f>SUM(G5:G20)</f>
        <v>0</v>
      </c>
      <c r="H21" s="80">
        <f>IF(F21=0,0,ROUND((G21-F21)/F21*100,2))</f>
        <v>0</v>
      </c>
      <c r="I21" s="27"/>
    </row>
    <row r="22" s="7" customFormat="1" ht="14.25" customHeight="1" spans="1:9">
      <c r="A22" s="29" t="e">
        <f>#REF!&amp;#REF!</f>
        <v>#REF!</v>
      </c>
      <c r="B22" s="112"/>
      <c r="F22" s="29" t="e">
        <f>#REF!&amp;#REF!</f>
        <v>#REF!</v>
      </c>
      <c r="H22" s="30" t="str">
        <f>现金!G21</f>
        <v>北京卓信大华资产评估有限公司</v>
      </c>
      <c r="I22" s="30"/>
    </row>
    <row r="23" s="5" customFormat="1" ht="12.75" spans="1:1">
      <c r="A23" s="29" t="e">
        <f>#REF!&amp;#REF!</f>
        <v>#REF!</v>
      </c>
    </row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31" customFormat="1" ht="12.75"/>
    <row r="48" s="31" customFormat="1" ht="12.75"/>
    <row r="49" s="31" customFormat="1" ht="12.75"/>
    <row r="50" s="31" customFormat="1" ht="12.75"/>
    <row r="51" s="31" customFormat="1" ht="12.75"/>
    <row r="52" s="31" customFormat="1" ht="12.75"/>
    <row r="53" s="31" customFormat="1" ht="12.75"/>
    <row r="54" s="31" customFormat="1" ht="12.75"/>
    <row r="55" s="31" customFormat="1" ht="12.75"/>
    <row r="56" s="31" customFormat="1" ht="12.75"/>
    <row r="57" s="31" customFormat="1" ht="12.75"/>
    <row r="58" s="31" customFormat="1" ht="12.75"/>
    <row r="59" s="31" customFormat="1" ht="12.75"/>
    <row r="60" s="31" customFormat="1" ht="12.75"/>
    <row r="61" s="31" customFormat="1" ht="12.75"/>
    <row r="62" s="31" customFormat="1" ht="12.75"/>
    <row r="63" s="31" customFormat="1" ht="12.75"/>
    <row r="64" s="31" customFormat="1" ht="12.75"/>
    <row r="65" s="31" customFormat="1" ht="12.75"/>
    <row r="66" s="31" customFormat="1" ht="12.75"/>
    <row r="67" s="31" customFormat="1" ht="12.75"/>
    <row r="68" s="31" customFormat="1" ht="12.75"/>
    <row r="69" s="31" customFormat="1" ht="12.75"/>
    <row r="70" s="31" customFormat="1" ht="12.75"/>
    <row r="71" s="31" customFormat="1" ht="12.75"/>
    <row r="72" s="31" customFormat="1" ht="12.75"/>
    <row r="73" s="31" customFormat="1" ht="12.75"/>
    <row r="74" s="31" customFormat="1" ht="12.75"/>
    <row r="75" s="31" customFormat="1" ht="12.75"/>
    <row r="76" s="31" customFormat="1" ht="12.75"/>
    <row r="77" s="31" customFormat="1" ht="12.75"/>
    <row r="78" ht="14.25" spans="1:2">
      <c r="A78" s="31"/>
      <c r="B78" s="31"/>
    </row>
    <row r="79" ht="14.25" spans="1:2">
      <c r="A79" s="31"/>
      <c r="B79" s="31"/>
    </row>
    <row r="80" ht="14.25" spans="1:2">
      <c r="A80" s="31"/>
      <c r="B80" s="31"/>
    </row>
    <row r="81" ht="14.25" spans="1:2">
      <c r="A81" s="31"/>
      <c r="B81" s="31"/>
    </row>
    <row r="82" ht="14.25" spans="1:2">
      <c r="A82" s="31"/>
      <c r="B82" s="31"/>
    </row>
    <row r="83" ht="14.25" spans="1:2">
      <c r="A83" s="31"/>
      <c r="B83" s="31"/>
    </row>
    <row r="84" ht="14.25" spans="1:2">
      <c r="A84" s="31"/>
      <c r="B84" s="31"/>
    </row>
    <row r="85" ht="14.25" spans="1:2">
      <c r="A85" s="31"/>
      <c r="B85" s="31"/>
    </row>
    <row r="86" ht="14.25" spans="1:2">
      <c r="A86" s="31"/>
      <c r="B86" s="31"/>
    </row>
    <row r="87" ht="14.25" spans="1:2">
      <c r="A87" s="31"/>
      <c r="B87" s="31"/>
    </row>
    <row r="88" ht="14.25" spans="1:2">
      <c r="A88" s="31"/>
      <c r="B88" s="31"/>
    </row>
    <row r="89" ht="14.25" spans="1:2">
      <c r="A89" s="31"/>
      <c r="B89" s="31"/>
    </row>
    <row r="90" ht="14.25" spans="1:2">
      <c r="A90" s="31"/>
      <c r="B90" s="31"/>
    </row>
    <row r="91" ht="14.25" spans="1:2">
      <c r="A91" s="31"/>
      <c r="B91" s="31"/>
    </row>
    <row r="92" ht="14.25" spans="1:2">
      <c r="A92" s="31"/>
      <c r="B92" s="31"/>
    </row>
    <row r="93" ht="14.25" spans="1:2">
      <c r="A93" s="31"/>
      <c r="B93" s="31"/>
    </row>
    <row r="94" ht="14.25" spans="1:2">
      <c r="A94" s="31"/>
      <c r="B94" s="31"/>
    </row>
    <row r="95" ht="14.25" spans="1:2">
      <c r="A95" s="31"/>
      <c r="B95" s="31"/>
    </row>
    <row r="96" ht="14.25" spans="1:2">
      <c r="A96" s="31"/>
      <c r="B96" s="31"/>
    </row>
    <row r="97" ht="14.25" spans="1:2">
      <c r="A97" s="31"/>
      <c r="B97" s="31"/>
    </row>
    <row r="98" ht="14.25" spans="1:2">
      <c r="A98" s="31"/>
      <c r="B98" s="31"/>
    </row>
    <row r="99" ht="14.25" spans="1:2">
      <c r="A99" s="31"/>
      <c r="B99" s="31"/>
    </row>
    <row r="100" ht="14.25" spans="1:2">
      <c r="A100" s="31"/>
      <c r="B100" s="31"/>
    </row>
    <row r="101" ht="14.25" spans="1:2">
      <c r="A101" s="31"/>
      <c r="B101" s="31"/>
    </row>
    <row r="102" ht="14.25" spans="1:2">
      <c r="A102" s="31"/>
      <c r="B102" s="31"/>
    </row>
    <row r="103" ht="14.25" spans="1:2">
      <c r="A103" s="31"/>
      <c r="B103" s="31"/>
    </row>
    <row r="104" ht="14.25" spans="1:2">
      <c r="A104" s="31"/>
      <c r="B104" s="31"/>
    </row>
    <row r="105" ht="14.25" spans="1:2">
      <c r="A105" s="31"/>
      <c r="B105" s="31"/>
    </row>
    <row r="106" ht="14.25" spans="1:2">
      <c r="A106" s="31"/>
      <c r="B106" s="31"/>
    </row>
    <row r="107" ht="14.25" spans="1:2">
      <c r="A107" s="31"/>
      <c r="B107" s="31"/>
    </row>
    <row r="108" ht="14.25" spans="1:2">
      <c r="A108" s="31"/>
      <c r="B108" s="31"/>
    </row>
    <row r="109" ht="14.25" spans="1:2">
      <c r="A109" s="31"/>
      <c r="B109" s="31"/>
    </row>
    <row r="110" ht="14.25" spans="1:2">
      <c r="A110" s="31"/>
      <c r="B110" s="31"/>
    </row>
    <row r="111" ht="14.25" spans="1:2">
      <c r="A111" s="31"/>
      <c r="B111" s="31"/>
    </row>
    <row r="112" ht="14.25" spans="1:2">
      <c r="A112" s="31"/>
      <c r="B112" s="31"/>
    </row>
    <row r="113" ht="14.25" spans="1:2">
      <c r="A113" s="31"/>
      <c r="B113" s="31"/>
    </row>
    <row r="114" ht="14.25" spans="1:2">
      <c r="A114" s="31"/>
      <c r="B114" s="31"/>
    </row>
    <row r="115" ht="14.25" spans="1:2">
      <c r="A115" s="31"/>
      <c r="B115" s="31"/>
    </row>
    <row r="116" ht="14.25" spans="1:2">
      <c r="A116" s="31"/>
      <c r="B116" s="31"/>
    </row>
    <row r="117" ht="14.25" spans="1:2">
      <c r="A117" s="31"/>
      <c r="B117" s="31"/>
    </row>
    <row r="118" ht="14.25" spans="1:2">
      <c r="A118" s="31"/>
      <c r="B118" s="31"/>
    </row>
    <row r="119" ht="14.25" spans="1:2">
      <c r="A119" s="31"/>
      <c r="B119" s="31"/>
    </row>
    <row r="120" ht="14.25" spans="1:2">
      <c r="A120" s="31"/>
      <c r="B120" s="31"/>
    </row>
    <row r="121" ht="14.25" spans="1:2">
      <c r="A121" s="31"/>
      <c r="B121" s="31"/>
    </row>
    <row r="122" ht="14.25" spans="1:2">
      <c r="A122" s="31"/>
      <c r="B122" s="31"/>
    </row>
    <row r="123" ht="14.25" spans="1:2">
      <c r="A123" s="31"/>
      <c r="B123" s="31"/>
    </row>
    <row r="124" ht="14.25" spans="1:2">
      <c r="A124" s="31"/>
      <c r="B124" s="31"/>
    </row>
    <row r="125" ht="14.25" spans="1:2">
      <c r="A125" s="31"/>
      <c r="B125" s="31"/>
    </row>
    <row r="126" ht="14.25" spans="1:2">
      <c r="A126" s="31"/>
      <c r="B126" s="31"/>
    </row>
    <row r="127" ht="14.25" spans="1:2">
      <c r="A127" s="31"/>
      <c r="B127" s="31"/>
    </row>
    <row r="128" ht="14.25" spans="1:2">
      <c r="A128" s="31"/>
      <c r="B128" s="31"/>
    </row>
    <row r="129" ht="14.25" spans="1:2">
      <c r="A129" s="31"/>
      <c r="B129" s="31"/>
    </row>
    <row r="130" ht="14.25" spans="1:2">
      <c r="A130" s="31"/>
      <c r="B130" s="31"/>
    </row>
    <row r="131" ht="14.25" spans="1:2">
      <c r="A131" s="31"/>
      <c r="B131" s="31"/>
    </row>
    <row r="132" ht="14.25" spans="1:2">
      <c r="A132" s="31"/>
      <c r="B132" s="31"/>
    </row>
    <row r="133" ht="14.25" spans="1:2">
      <c r="A133" s="31"/>
      <c r="B133" s="31"/>
    </row>
    <row r="134" ht="14.25" spans="1:2">
      <c r="A134" s="31"/>
      <c r="B134" s="31"/>
    </row>
    <row r="135" ht="14.25" spans="1:2">
      <c r="A135" s="31"/>
      <c r="B135" s="31"/>
    </row>
    <row r="136" ht="14.25" spans="1:2">
      <c r="A136" s="31"/>
      <c r="B136" s="31"/>
    </row>
    <row r="137" ht="14.25" spans="1:2">
      <c r="A137" s="31"/>
      <c r="B137" s="31"/>
    </row>
    <row r="138" ht="14.25" spans="1:2">
      <c r="A138" s="31"/>
      <c r="B138" s="31"/>
    </row>
    <row r="139" ht="14.25" spans="1:2">
      <c r="A139" s="31"/>
      <c r="B139" s="31"/>
    </row>
    <row r="140" ht="14.25" spans="1:2">
      <c r="A140" s="31"/>
      <c r="B140" s="31"/>
    </row>
    <row r="141" ht="14.25" spans="1:2">
      <c r="A141" s="31"/>
      <c r="B141" s="31"/>
    </row>
    <row r="142" ht="14.25" spans="1:2">
      <c r="A142" s="31"/>
      <c r="B142" s="31"/>
    </row>
    <row r="143" ht="14.25" spans="1:2">
      <c r="A143" s="31"/>
      <c r="B143" s="31"/>
    </row>
    <row r="144" ht="14.25" spans="1:2">
      <c r="A144" s="31"/>
      <c r="B144" s="31"/>
    </row>
    <row r="145" ht="14.25" spans="1:2">
      <c r="A145" s="31"/>
      <c r="B145" s="31"/>
    </row>
    <row r="146" ht="14.25" spans="1:2">
      <c r="A146" s="31"/>
      <c r="B146" s="31"/>
    </row>
  </sheetData>
  <mergeCells count="3">
    <mergeCell ref="B1:H1"/>
    <mergeCell ref="J3:L3"/>
    <mergeCell ref="H22:I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3"/>
  <sheetViews>
    <sheetView topLeftCell="A3" workbookViewId="0">
      <selection activeCell="D6" sqref="D6"/>
    </sheetView>
  </sheetViews>
  <sheetFormatPr defaultColWidth="8.625" defaultRowHeight="15.75"/>
  <cols>
    <col min="1" max="1" width="10.375" style="2" customWidth="1"/>
    <col min="2" max="2" width="27.125" style="2" customWidth="1"/>
    <col min="3" max="3" width="17.375" style="43" customWidth="1"/>
    <col min="4" max="4" width="16.625" style="43" customWidth="1"/>
    <col min="5" max="5" width="15.5" style="2" customWidth="1"/>
    <col min="6" max="6" width="12.125" style="2" customWidth="1"/>
    <col min="7" max="7" width="13.375" style="2" customWidth="1"/>
    <col min="8" max="16384" width="8.625" style="2"/>
  </cols>
  <sheetData>
    <row r="1" s="1" customFormat="1" ht="30" customHeight="1" spans="2:20">
      <c r="B1" s="303" t="s">
        <v>1231</v>
      </c>
      <c r="C1" s="303"/>
      <c r="D1" s="303"/>
      <c r="E1" s="303"/>
      <c r="F1" s="303"/>
      <c r="G1" s="11" t="s">
        <v>1232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ht="15" customHeight="1" spans="6:6">
      <c r="F2" s="304"/>
    </row>
    <row r="3" s="134" customFormat="1" ht="21" customHeight="1" spans="1:7">
      <c r="A3" s="305" t="e">
        <f>#REF!</f>
        <v>#REF!</v>
      </c>
      <c r="C3" s="306"/>
      <c r="D3" s="108" t="e">
        <f>短期借款!F3</f>
        <v>#REF!</v>
      </c>
      <c r="G3" s="15" t="s">
        <v>100</v>
      </c>
    </row>
    <row r="4" s="299" customFormat="1" ht="21" customHeight="1" spans="1:7">
      <c r="A4" s="307" t="s">
        <v>53</v>
      </c>
      <c r="B4" s="307" t="s">
        <v>1089</v>
      </c>
      <c r="C4" s="308" t="s">
        <v>8</v>
      </c>
      <c r="D4" s="308" t="s">
        <v>58</v>
      </c>
      <c r="E4" s="307" t="s">
        <v>168</v>
      </c>
      <c r="F4" s="307" t="s">
        <v>59</v>
      </c>
      <c r="G4" s="307" t="s">
        <v>324</v>
      </c>
    </row>
    <row r="5" s="300" customFormat="1" ht="21" customHeight="1" spans="1:12">
      <c r="A5" s="259" t="s">
        <v>1233</v>
      </c>
      <c r="B5" s="109" t="s">
        <v>1234</v>
      </c>
      <c r="C5" s="48">
        <f>短期借款!H21</f>
        <v>0</v>
      </c>
      <c r="D5" s="48">
        <f>短期借款!J21</f>
        <v>0</v>
      </c>
      <c r="E5" s="48">
        <f>D5-C5</f>
        <v>0</v>
      </c>
      <c r="F5" s="97">
        <f>IF(C5=0,0,ROUND((D5-C5)/C5*100,2))</f>
        <v>0</v>
      </c>
      <c r="G5" s="309"/>
      <c r="H5" s="310"/>
      <c r="I5" s="310"/>
      <c r="J5" s="310"/>
      <c r="K5" s="310"/>
      <c r="L5" s="310"/>
    </row>
    <row r="6" s="300" customFormat="1" ht="21" customHeight="1" spans="1:12">
      <c r="A6" s="259" t="s">
        <v>1235</v>
      </c>
      <c r="B6" s="109" t="s">
        <v>1236</v>
      </c>
      <c r="C6" s="311">
        <f>交易性金融负债!H21</f>
        <v>0</v>
      </c>
      <c r="D6" s="311">
        <f>交易性金融负债!I21</f>
        <v>0</v>
      </c>
      <c r="E6" s="48">
        <f>D6-C6</f>
        <v>0</v>
      </c>
      <c r="F6" s="97">
        <f>IF(C6=0,0,ROUND((D6-C6)/C6*100,2))</f>
        <v>0</v>
      </c>
      <c r="G6" s="309"/>
      <c r="H6" s="310"/>
      <c r="I6" s="310"/>
      <c r="J6" s="310"/>
      <c r="K6" s="310"/>
      <c r="L6" s="310"/>
    </row>
    <row r="7" s="300" customFormat="1" ht="21" customHeight="1" spans="1:12">
      <c r="A7" s="259" t="s">
        <v>1237</v>
      </c>
      <c r="B7" s="109" t="s">
        <v>1238</v>
      </c>
      <c r="C7" s="311">
        <f>衍生金融负债!F21</f>
        <v>0</v>
      </c>
      <c r="D7" s="311">
        <f>衍生金融负债!G21</f>
        <v>0</v>
      </c>
      <c r="E7" s="48">
        <f t="shared" ref="E7:E17" si="0">D7-C7</f>
        <v>0</v>
      </c>
      <c r="F7" s="97">
        <f t="shared" ref="F7:F17" si="1">IF(C7=0,0,ROUND((D7-C7)/C7*100,2))</f>
        <v>0</v>
      </c>
      <c r="G7" s="309"/>
      <c r="H7" s="310"/>
      <c r="I7" s="310"/>
      <c r="J7" s="310"/>
      <c r="K7" s="310"/>
      <c r="L7" s="310"/>
    </row>
    <row r="8" s="300" customFormat="1" ht="21" customHeight="1" spans="1:12">
      <c r="A8" s="259" t="s">
        <v>1239</v>
      </c>
      <c r="B8" s="109" t="s">
        <v>1240</v>
      </c>
      <c r="C8" s="48">
        <f>应付票据!F21</f>
        <v>0</v>
      </c>
      <c r="D8" s="48">
        <f>应付票据!G21</f>
        <v>0</v>
      </c>
      <c r="E8" s="48">
        <f t="shared" si="0"/>
        <v>0</v>
      </c>
      <c r="F8" s="97">
        <f t="shared" si="1"/>
        <v>0</v>
      </c>
      <c r="G8" s="309"/>
      <c r="H8" s="310"/>
      <c r="I8" s="310"/>
      <c r="J8" s="310"/>
      <c r="K8" s="310"/>
      <c r="L8" s="310"/>
    </row>
    <row r="9" s="300" customFormat="1" ht="21" customHeight="1" spans="1:12">
      <c r="A9" s="259" t="s">
        <v>1241</v>
      </c>
      <c r="B9" s="109" t="s">
        <v>1242</v>
      </c>
      <c r="C9" s="48">
        <f>应付账款!F21</f>
        <v>0</v>
      </c>
      <c r="D9" s="48">
        <f>应付账款!G21</f>
        <v>0</v>
      </c>
      <c r="E9" s="48">
        <f t="shared" si="0"/>
        <v>0</v>
      </c>
      <c r="F9" s="97">
        <f t="shared" si="1"/>
        <v>0</v>
      </c>
      <c r="G9" s="309"/>
      <c r="H9" s="310"/>
      <c r="I9" s="310"/>
      <c r="J9" s="310"/>
      <c r="K9" s="310"/>
      <c r="L9" s="310"/>
    </row>
    <row r="10" s="300" customFormat="1" ht="21" customHeight="1" spans="1:12">
      <c r="A10" s="259" t="s">
        <v>1243</v>
      </c>
      <c r="B10" s="109" t="s">
        <v>1244</v>
      </c>
      <c r="C10" s="48">
        <f>预收账款!F21</f>
        <v>0</v>
      </c>
      <c r="D10" s="48">
        <f>预收账款!G21</f>
        <v>0</v>
      </c>
      <c r="E10" s="48">
        <f t="shared" si="0"/>
        <v>0</v>
      </c>
      <c r="F10" s="97">
        <f t="shared" si="1"/>
        <v>0</v>
      </c>
      <c r="G10" s="309"/>
      <c r="H10" s="310"/>
      <c r="I10" s="310"/>
      <c r="J10" s="310"/>
      <c r="K10" s="310"/>
      <c r="L10" s="310"/>
    </row>
    <row r="11" s="300" customFormat="1" ht="21" customHeight="1" spans="1:12">
      <c r="A11" s="259" t="s">
        <v>1245</v>
      </c>
      <c r="B11" s="109" t="s">
        <v>1246</v>
      </c>
      <c r="C11" s="48">
        <f>合同负债!E20</f>
        <v>0</v>
      </c>
      <c r="D11" s="48">
        <f>合同负债!F20</f>
        <v>0</v>
      </c>
      <c r="E11" s="48">
        <f t="shared" si="0"/>
        <v>0</v>
      </c>
      <c r="F11" s="97">
        <f t="shared" si="1"/>
        <v>0</v>
      </c>
      <c r="G11" s="309"/>
      <c r="H11" s="310"/>
      <c r="I11" s="310"/>
      <c r="J11" s="310"/>
      <c r="K11" s="310"/>
      <c r="L11" s="310"/>
    </row>
    <row r="12" s="300" customFormat="1" ht="21" customHeight="1" spans="1:12">
      <c r="A12" s="259" t="s">
        <v>1247</v>
      </c>
      <c r="B12" s="109" t="s">
        <v>1248</v>
      </c>
      <c r="C12" s="48">
        <f>应付职工薪酬!D21</f>
        <v>0</v>
      </c>
      <c r="D12" s="48">
        <f>应付职工薪酬!E21</f>
        <v>0</v>
      </c>
      <c r="E12" s="48">
        <f t="shared" si="0"/>
        <v>0</v>
      </c>
      <c r="F12" s="97">
        <f t="shared" si="1"/>
        <v>0</v>
      </c>
      <c r="G12" s="309"/>
      <c r="H12" s="310"/>
      <c r="I12" s="310"/>
      <c r="J12" s="310"/>
      <c r="K12" s="310"/>
      <c r="L12" s="310"/>
    </row>
    <row r="13" s="300" customFormat="1" ht="21" customHeight="1" spans="1:12">
      <c r="A13" s="259" t="s">
        <v>1249</v>
      </c>
      <c r="B13" s="109" t="s">
        <v>1250</v>
      </c>
      <c r="C13" s="48">
        <f>应交税费!E21</f>
        <v>0</v>
      </c>
      <c r="D13" s="48">
        <f>应交税费!F21</f>
        <v>0</v>
      </c>
      <c r="E13" s="48">
        <f t="shared" si="0"/>
        <v>0</v>
      </c>
      <c r="F13" s="97">
        <f t="shared" si="1"/>
        <v>0</v>
      </c>
      <c r="G13" s="309"/>
      <c r="H13" s="310"/>
      <c r="I13" s="310"/>
      <c r="J13" s="310"/>
      <c r="K13" s="310"/>
      <c r="L13" s="310"/>
    </row>
    <row r="14" s="300" customFormat="1" ht="21" customHeight="1" spans="1:12">
      <c r="A14" s="259" t="s">
        <v>1251</v>
      </c>
      <c r="B14" s="109" t="s">
        <v>1252</v>
      </c>
      <c r="C14" s="48">
        <f>其他应付!E21</f>
        <v>0</v>
      </c>
      <c r="D14" s="48">
        <f>其他应付!F21</f>
        <v>0</v>
      </c>
      <c r="E14" s="48">
        <f t="shared" si="0"/>
        <v>0</v>
      </c>
      <c r="F14" s="97">
        <f t="shared" si="1"/>
        <v>0</v>
      </c>
      <c r="G14" s="309"/>
      <c r="H14" s="310"/>
      <c r="I14" s="310"/>
      <c r="J14" s="310"/>
      <c r="K14" s="310"/>
      <c r="L14" s="310"/>
    </row>
    <row r="15" s="300" customFormat="1" ht="21" customHeight="1" spans="1:12">
      <c r="A15" s="259" t="s">
        <v>1253</v>
      </c>
      <c r="B15" s="109" t="s">
        <v>1254</v>
      </c>
      <c r="C15" s="48">
        <f>持有待售负债!E21</f>
        <v>0</v>
      </c>
      <c r="D15" s="48">
        <f>持有待售负债!F21</f>
        <v>0</v>
      </c>
      <c r="E15" s="48">
        <f t="shared" si="0"/>
        <v>0</v>
      </c>
      <c r="F15" s="97">
        <f t="shared" si="1"/>
        <v>0</v>
      </c>
      <c r="G15" s="309"/>
      <c r="H15" s="310"/>
      <c r="I15" s="310"/>
      <c r="J15" s="310"/>
      <c r="K15" s="310"/>
      <c r="L15" s="310"/>
    </row>
    <row r="16" s="300" customFormat="1" ht="21" customHeight="1" spans="1:12">
      <c r="A16" s="259" t="s">
        <v>1255</v>
      </c>
      <c r="B16" s="109" t="s">
        <v>1256</v>
      </c>
      <c r="C16" s="48">
        <f>一年内长期负债!F21</f>
        <v>0</v>
      </c>
      <c r="D16" s="48">
        <f>一年内长期负债!G21</f>
        <v>0</v>
      </c>
      <c r="E16" s="48">
        <f t="shared" si="0"/>
        <v>0</v>
      </c>
      <c r="F16" s="97">
        <f t="shared" si="1"/>
        <v>0</v>
      </c>
      <c r="G16" s="309"/>
      <c r="H16" s="310"/>
      <c r="I16" s="310"/>
      <c r="J16" s="310"/>
      <c r="K16" s="310"/>
      <c r="L16" s="310"/>
    </row>
    <row r="17" s="300" customFormat="1" ht="21" customHeight="1" spans="1:12">
      <c r="A17" s="259" t="s">
        <v>1257</v>
      </c>
      <c r="B17" s="109" t="s">
        <v>1258</v>
      </c>
      <c r="C17" s="48">
        <f>其他流动负债!E21</f>
        <v>0</v>
      </c>
      <c r="D17" s="48">
        <f>其他流动负债!F21</f>
        <v>0</v>
      </c>
      <c r="E17" s="48">
        <f t="shared" si="0"/>
        <v>0</v>
      </c>
      <c r="F17" s="97">
        <f t="shared" si="1"/>
        <v>0</v>
      </c>
      <c r="G17" s="309"/>
      <c r="H17" s="310"/>
      <c r="I17" s="310"/>
      <c r="J17" s="310"/>
      <c r="K17" s="310"/>
      <c r="L17" s="310"/>
    </row>
    <row r="18" s="300" customFormat="1" ht="21" customHeight="1" spans="1:12">
      <c r="A18" s="259"/>
      <c r="B18" s="109"/>
      <c r="C18" s="48"/>
      <c r="D18" s="48"/>
      <c r="E18" s="48"/>
      <c r="F18" s="97"/>
      <c r="G18" s="309"/>
      <c r="H18" s="310"/>
      <c r="I18" s="310"/>
      <c r="J18" s="310"/>
      <c r="K18" s="310"/>
      <c r="L18" s="310"/>
    </row>
    <row r="19" s="300" customFormat="1" ht="21" customHeight="1" spans="1:12">
      <c r="A19" s="259"/>
      <c r="B19" s="309"/>
      <c r="C19" s="48"/>
      <c r="D19" s="48"/>
      <c r="E19" s="48"/>
      <c r="F19" s="97"/>
      <c r="G19" s="309"/>
      <c r="H19" s="310"/>
      <c r="I19" s="310"/>
      <c r="J19" s="310"/>
      <c r="K19" s="310"/>
      <c r="L19" s="310"/>
    </row>
    <row r="20" s="301" customFormat="1" ht="21" customHeight="1" spans="1:12">
      <c r="A20" s="312"/>
      <c r="B20" s="313" t="s">
        <v>1259</v>
      </c>
      <c r="C20" s="314">
        <f>SUM(C5:C19)</f>
        <v>0</v>
      </c>
      <c r="D20" s="314">
        <f>SUM(D5:D19)</f>
        <v>0</v>
      </c>
      <c r="E20" s="314">
        <f>D20-C20</f>
        <v>0</v>
      </c>
      <c r="F20" s="80">
        <f>IF(C20=0,0,ROUND((D20-C20)/C20*100,2))</f>
        <v>0</v>
      </c>
      <c r="G20" s="315"/>
      <c r="H20" s="316"/>
      <c r="I20" s="316"/>
      <c r="J20" s="316"/>
      <c r="K20" s="316"/>
      <c r="L20" s="316"/>
    </row>
    <row r="21" s="302" customFormat="1" ht="16.35" customHeight="1" spans="1:7">
      <c r="A21" s="317"/>
      <c r="B21" s="318"/>
      <c r="C21" s="319"/>
      <c r="D21" s="43"/>
      <c r="G21" s="320" t="e">
        <f>#REF!</f>
        <v>#REF!</v>
      </c>
    </row>
    <row r="22" s="302" customFormat="1" ht="18.6" customHeight="1" spans="1:4">
      <c r="A22" s="317"/>
      <c r="B22" s="318"/>
      <c r="C22" s="319"/>
      <c r="D22" s="43"/>
    </row>
    <row r="23" s="302" customFormat="1" spans="1:4">
      <c r="A23" s="321"/>
      <c r="B23" s="310"/>
      <c r="C23" s="43"/>
      <c r="D23" s="43"/>
    </row>
    <row r="24" s="302" customFormat="1" spans="1:4">
      <c r="A24" s="321"/>
      <c r="B24" s="310"/>
      <c r="C24" s="43"/>
      <c r="D24" s="43"/>
    </row>
    <row r="25" s="302" customFormat="1" spans="1:4">
      <c r="A25" s="321"/>
      <c r="B25" s="310"/>
      <c r="C25" s="43"/>
      <c r="D25" s="43"/>
    </row>
    <row r="26" s="302" customFormat="1" spans="1:4">
      <c r="A26" s="321"/>
      <c r="B26" s="310"/>
      <c r="C26" s="43"/>
      <c r="D26" s="43"/>
    </row>
    <row r="27" s="302" customFormat="1" spans="1:4">
      <c r="A27" s="321"/>
      <c r="B27" s="310"/>
      <c r="C27" s="43"/>
      <c r="D27" s="43"/>
    </row>
    <row r="28" s="302" customFormat="1" spans="1:4">
      <c r="A28" s="321"/>
      <c r="B28" s="310"/>
      <c r="C28" s="43"/>
      <c r="D28" s="43"/>
    </row>
    <row r="29" s="302" customFormat="1" spans="1:4">
      <c r="A29" s="321"/>
      <c r="B29" s="310"/>
      <c r="C29" s="43"/>
      <c r="D29" s="43"/>
    </row>
    <row r="30" s="302" customFormat="1" spans="1:4">
      <c r="A30" s="321"/>
      <c r="B30" s="310"/>
      <c r="C30" s="43"/>
      <c r="D30" s="43"/>
    </row>
    <row r="31" s="302" customFormat="1" spans="1:4">
      <c r="A31" s="321"/>
      <c r="B31" s="310"/>
      <c r="C31" s="43"/>
      <c r="D31" s="43"/>
    </row>
    <row r="32" s="302" customFormat="1" spans="1:4">
      <c r="A32" s="321"/>
      <c r="B32" s="310"/>
      <c r="C32" s="43"/>
      <c r="D32" s="43"/>
    </row>
    <row r="33" s="302" customFormat="1" spans="1:4">
      <c r="A33" s="321"/>
      <c r="B33" s="310"/>
      <c r="C33" s="43"/>
      <c r="D33" s="43"/>
    </row>
    <row r="34" s="302" customFormat="1" spans="1:4">
      <c r="A34" s="321"/>
      <c r="B34" s="310"/>
      <c r="C34" s="43"/>
      <c r="D34" s="43"/>
    </row>
    <row r="35" s="302" customFormat="1" spans="1:4">
      <c r="A35" s="321"/>
      <c r="B35" s="310"/>
      <c r="C35" s="43"/>
      <c r="D35" s="43"/>
    </row>
    <row r="36" s="302" customFormat="1" spans="1:4">
      <c r="A36" s="321"/>
      <c r="B36" s="310"/>
      <c r="C36" s="43"/>
      <c r="D36" s="43"/>
    </row>
    <row r="37" s="302" customFormat="1" spans="1:4">
      <c r="A37" s="321"/>
      <c r="B37" s="310"/>
      <c r="C37" s="43"/>
      <c r="D37" s="43"/>
    </row>
    <row r="38" s="302" customFormat="1" spans="1:4">
      <c r="A38" s="321"/>
      <c r="B38" s="310"/>
      <c r="C38" s="43"/>
      <c r="D38" s="43"/>
    </row>
    <row r="39" s="302" customFormat="1" spans="1:4">
      <c r="A39" s="321"/>
      <c r="B39" s="310"/>
      <c r="C39" s="43"/>
      <c r="D39" s="43"/>
    </row>
    <row r="40" s="302" customFormat="1" spans="1:4">
      <c r="A40" s="321"/>
      <c r="B40" s="310"/>
      <c r="C40" s="43"/>
      <c r="D40" s="43"/>
    </row>
    <row r="41" s="302" customFormat="1" spans="1:4">
      <c r="A41" s="321"/>
      <c r="B41" s="310"/>
      <c r="C41" s="43"/>
      <c r="D41" s="43"/>
    </row>
    <row r="42" s="302" customFormat="1" spans="1:4">
      <c r="A42" s="321"/>
      <c r="B42" s="310"/>
      <c r="C42" s="43"/>
      <c r="D42" s="43"/>
    </row>
    <row r="43" s="302" customFormat="1" spans="1:4">
      <c r="A43" s="321"/>
      <c r="B43" s="310"/>
      <c r="C43" s="43"/>
      <c r="D43" s="43"/>
    </row>
    <row r="44" s="302" customFormat="1" spans="1:4">
      <c r="A44" s="321"/>
      <c r="B44" s="310"/>
      <c r="C44" s="43"/>
      <c r="D44" s="43"/>
    </row>
    <row r="45" s="302" customFormat="1" spans="1:4">
      <c r="A45" s="321"/>
      <c r="B45" s="310"/>
      <c r="C45" s="43"/>
      <c r="D45" s="43"/>
    </row>
    <row r="46" s="302" customFormat="1" spans="1:4">
      <c r="A46" s="321"/>
      <c r="B46" s="310"/>
      <c r="C46" s="43"/>
      <c r="D46" s="43"/>
    </row>
    <row r="47" s="302" customFormat="1" spans="1:4">
      <c r="A47" s="321"/>
      <c r="B47" s="310"/>
      <c r="C47" s="43"/>
      <c r="D47" s="43"/>
    </row>
    <row r="48" s="302" customFormat="1" spans="1:4">
      <c r="A48" s="321"/>
      <c r="B48" s="310"/>
      <c r="C48" s="43"/>
      <c r="D48" s="43"/>
    </row>
    <row r="49" s="302" customFormat="1" spans="1:4">
      <c r="A49" s="321"/>
      <c r="B49" s="310"/>
      <c r="C49" s="43"/>
      <c r="D49" s="43"/>
    </row>
    <row r="50" s="302" customFormat="1" spans="1:4">
      <c r="A50" s="321"/>
      <c r="B50" s="310"/>
      <c r="C50" s="43"/>
      <c r="D50" s="43"/>
    </row>
    <row r="51" s="302" customFormat="1" spans="1:4">
      <c r="A51" s="321"/>
      <c r="B51" s="310"/>
      <c r="C51" s="43"/>
      <c r="D51" s="43"/>
    </row>
    <row r="52" s="302" customFormat="1" spans="1:4">
      <c r="A52" s="321"/>
      <c r="B52" s="310"/>
      <c r="C52" s="43"/>
      <c r="D52" s="43"/>
    </row>
    <row r="53" s="302" customFormat="1" spans="1:4">
      <c r="A53" s="321"/>
      <c r="B53" s="310"/>
      <c r="C53" s="43"/>
      <c r="D53" s="43"/>
    </row>
    <row r="54" s="302" customFormat="1" spans="1:4">
      <c r="A54" s="321"/>
      <c r="B54" s="310"/>
      <c r="C54" s="43"/>
      <c r="D54" s="43"/>
    </row>
    <row r="55" s="302" customFormat="1" spans="1:4">
      <c r="A55" s="321"/>
      <c r="B55" s="310"/>
      <c r="C55" s="43"/>
      <c r="D55" s="43"/>
    </row>
    <row r="56" s="302" customFormat="1" spans="1:4">
      <c r="A56" s="321"/>
      <c r="B56" s="310"/>
      <c r="C56" s="43"/>
      <c r="D56" s="43"/>
    </row>
    <row r="57" s="302" customFormat="1" spans="1:4">
      <c r="A57" s="321"/>
      <c r="B57" s="310"/>
      <c r="C57" s="43"/>
      <c r="D57" s="43"/>
    </row>
    <row r="58" s="302" customFormat="1" spans="1:4">
      <c r="A58" s="321"/>
      <c r="B58" s="310"/>
      <c r="C58" s="43"/>
      <c r="D58" s="43"/>
    </row>
    <row r="59" s="302" customFormat="1" spans="1:4">
      <c r="A59" s="321"/>
      <c r="B59" s="310"/>
      <c r="C59" s="43"/>
      <c r="D59" s="43"/>
    </row>
    <row r="60" s="302" customFormat="1" spans="1:4">
      <c r="A60" s="321"/>
      <c r="B60" s="310"/>
      <c r="C60" s="43"/>
      <c r="D60" s="43"/>
    </row>
    <row r="61" s="302" customFormat="1" spans="1:4">
      <c r="A61" s="321"/>
      <c r="B61" s="310"/>
      <c r="C61" s="43"/>
      <c r="D61" s="43"/>
    </row>
    <row r="62" s="302" customFormat="1" spans="1:4">
      <c r="A62" s="321"/>
      <c r="B62" s="310"/>
      <c r="C62" s="43"/>
      <c r="D62" s="43"/>
    </row>
    <row r="63" s="302" customFormat="1" spans="1:4">
      <c r="A63" s="321"/>
      <c r="B63" s="310"/>
      <c r="C63" s="43"/>
      <c r="D63" s="43"/>
    </row>
    <row r="64" s="302" customFormat="1" spans="1:4">
      <c r="A64" s="321"/>
      <c r="B64" s="310"/>
      <c r="C64" s="43"/>
      <c r="D64" s="43"/>
    </row>
    <row r="65" s="302" customFormat="1" spans="1:4">
      <c r="A65" s="321"/>
      <c r="B65" s="310"/>
      <c r="C65" s="43"/>
      <c r="D65" s="43"/>
    </row>
    <row r="66" s="302" customFormat="1" spans="1:4">
      <c r="A66" s="321"/>
      <c r="B66" s="310"/>
      <c r="C66" s="43"/>
      <c r="D66" s="43"/>
    </row>
    <row r="67" s="302" customFormat="1" spans="1:4">
      <c r="A67" s="321"/>
      <c r="B67" s="310"/>
      <c r="C67" s="43"/>
      <c r="D67" s="43"/>
    </row>
    <row r="68" s="302" customFormat="1" spans="1:4">
      <c r="A68" s="321"/>
      <c r="B68" s="310"/>
      <c r="C68" s="43"/>
      <c r="D68" s="43"/>
    </row>
    <row r="69" s="302" customFormat="1" spans="1:4">
      <c r="A69" s="321"/>
      <c r="B69" s="310"/>
      <c r="C69" s="43"/>
      <c r="D69" s="43"/>
    </row>
    <row r="70" s="302" customFormat="1" spans="1:4">
      <c r="A70" s="321"/>
      <c r="B70" s="310"/>
      <c r="C70" s="43"/>
      <c r="D70" s="43"/>
    </row>
    <row r="71" s="302" customFormat="1" spans="1:4">
      <c r="A71" s="321"/>
      <c r="B71" s="310"/>
      <c r="C71" s="43"/>
      <c r="D71" s="43"/>
    </row>
    <row r="72" s="302" customFormat="1" spans="1:4">
      <c r="A72" s="321"/>
      <c r="B72" s="310"/>
      <c r="C72" s="43"/>
      <c r="D72" s="43"/>
    </row>
    <row r="73" s="302" customFormat="1" spans="1:4">
      <c r="A73" s="321"/>
      <c r="B73" s="310"/>
      <c r="C73" s="43"/>
      <c r="D73" s="43"/>
    </row>
    <row r="74" s="302" customFormat="1" spans="1:4">
      <c r="A74" s="321"/>
      <c r="B74" s="310"/>
      <c r="C74" s="43"/>
      <c r="D74" s="43"/>
    </row>
    <row r="75" s="302" customFormat="1" spans="1:4">
      <c r="A75" s="321"/>
      <c r="B75" s="310"/>
      <c r="C75" s="43"/>
      <c r="D75" s="43"/>
    </row>
    <row r="76" s="302" customFormat="1" spans="1:4">
      <c r="A76" s="321"/>
      <c r="B76" s="310"/>
      <c r="C76" s="43"/>
      <c r="D76" s="43"/>
    </row>
    <row r="77" s="302" customFormat="1" spans="1:4">
      <c r="A77" s="321"/>
      <c r="B77" s="310"/>
      <c r="C77" s="43"/>
      <c r="D77" s="43"/>
    </row>
    <row r="78" s="302" customFormat="1" spans="1:4">
      <c r="A78" s="321"/>
      <c r="B78" s="310"/>
      <c r="C78" s="43"/>
      <c r="D78" s="43"/>
    </row>
    <row r="79" s="302" customFormat="1" spans="1:4">
      <c r="A79" s="321"/>
      <c r="B79" s="310"/>
      <c r="C79" s="43"/>
      <c r="D79" s="43"/>
    </row>
    <row r="80" s="302" customFormat="1" spans="1:4">
      <c r="A80" s="321"/>
      <c r="B80" s="310"/>
      <c r="C80" s="43"/>
      <c r="D80" s="43"/>
    </row>
    <row r="81" s="302" customFormat="1" spans="1:4">
      <c r="A81" s="321"/>
      <c r="B81" s="310"/>
      <c r="C81" s="43"/>
      <c r="D81" s="43"/>
    </row>
    <row r="82" s="302" customFormat="1" spans="1:4">
      <c r="A82" s="321"/>
      <c r="B82" s="310"/>
      <c r="C82" s="43"/>
      <c r="D82" s="43"/>
    </row>
    <row r="83" s="302" customFormat="1" spans="1:4">
      <c r="A83" s="321"/>
      <c r="B83" s="310"/>
      <c r="C83" s="43"/>
      <c r="D83" s="43"/>
    </row>
    <row r="84" s="302" customFormat="1" spans="1:4">
      <c r="A84" s="321"/>
      <c r="B84" s="310"/>
      <c r="C84" s="43"/>
      <c r="D84" s="43"/>
    </row>
    <row r="85" s="302" customFormat="1" spans="1:4">
      <c r="A85" s="321"/>
      <c r="B85" s="310"/>
      <c r="C85" s="43"/>
      <c r="D85" s="43"/>
    </row>
    <row r="86" s="302" customFormat="1" spans="1:4">
      <c r="A86" s="321"/>
      <c r="B86" s="310"/>
      <c r="C86" s="43"/>
      <c r="D86" s="43"/>
    </row>
    <row r="87" s="302" customFormat="1" spans="1:4">
      <c r="A87" s="321"/>
      <c r="B87" s="310"/>
      <c r="C87" s="43"/>
      <c r="D87" s="43"/>
    </row>
    <row r="88" s="302" customFormat="1" spans="1:4">
      <c r="A88" s="321"/>
      <c r="B88" s="310"/>
      <c r="C88" s="43"/>
      <c r="D88" s="43"/>
    </row>
    <row r="89" s="302" customFormat="1" spans="1:4">
      <c r="A89" s="321"/>
      <c r="B89" s="310"/>
      <c r="C89" s="43"/>
      <c r="D89" s="43"/>
    </row>
    <row r="90" s="302" customFormat="1" spans="1:4">
      <c r="A90" s="321"/>
      <c r="B90" s="310"/>
      <c r="C90" s="43"/>
      <c r="D90" s="43"/>
    </row>
    <row r="91" s="302" customFormat="1" spans="1:4">
      <c r="A91" s="321"/>
      <c r="B91" s="310"/>
      <c r="C91" s="43"/>
      <c r="D91" s="43"/>
    </row>
    <row r="92" s="302" customFormat="1" spans="1:4">
      <c r="A92" s="321"/>
      <c r="B92" s="310"/>
      <c r="C92" s="43"/>
      <c r="D92" s="43"/>
    </row>
    <row r="93" s="302" customFormat="1" spans="1:4">
      <c r="A93" s="321"/>
      <c r="B93" s="310"/>
      <c r="C93" s="43"/>
      <c r="D93" s="43"/>
    </row>
    <row r="94" s="302" customFormat="1" spans="1:4">
      <c r="A94" s="321"/>
      <c r="B94" s="310"/>
      <c r="C94" s="43"/>
      <c r="D94" s="43"/>
    </row>
    <row r="95" s="302" customFormat="1" spans="1:4">
      <c r="A95" s="321"/>
      <c r="B95" s="310"/>
      <c r="C95" s="43"/>
      <c r="D95" s="43"/>
    </row>
    <row r="96" s="302" customFormat="1" spans="1:4">
      <c r="A96" s="321"/>
      <c r="B96" s="310"/>
      <c r="C96" s="43"/>
      <c r="D96" s="43"/>
    </row>
    <row r="97" s="302" customFormat="1" spans="1:4">
      <c r="A97" s="321"/>
      <c r="B97" s="310"/>
      <c r="C97" s="43"/>
      <c r="D97" s="43"/>
    </row>
    <row r="98" s="302" customFormat="1" spans="1:4">
      <c r="A98" s="321"/>
      <c r="B98" s="310"/>
      <c r="C98" s="43"/>
      <c r="D98" s="43"/>
    </row>
    <row r="99" s="302" customFormat="1" spans="1:4">
      <c r="A99" s="321"/>
      <c r="B99" s="310"/>
      <c r="C99" s="43"/>
      <c r="D99" s="43"/>
    </row>
    <row r="100" s="302" customFormat="1" spans="1:4">
      <c r="A100" s="321"/>
      <c r="B100" s="310"/>
      <c r="C100" s="43"/>
      <c r="D100" s="43"/>
    </row>
    <row r="101" s="302" customFormat="1" spans="1:4">
      <c r="A101" s="321"/>
      <c r="B101" s="310"/>
      <c r="C101" s="43"/>
      <c r="D101" s="43"/>
    </row>
    <row r="102" s="302" customFormat="1" spans="1:4">
      <c r="A102" s="321"/>
      <c r="B102" s="310"/>
      <c r="C102" s="43"/>
      <c r="D102" s="43"/>
    </row>
    <row r="103" s="302" customFormat="1" spans="1:4">
      <c r="A103" s="321"/>
      <c r="B103" s="310"/>
      <c r="C103" s="43"/>
      <c r="D103" s="43"/>
    </row>
    <row r="104" s="302" customFormat="1" spans="1:4">
      <c r="A104" s="321"/>
      <c r="B104" s="310"/>
      <c r="C104" s="43"/>
      <c r="D104" s="43"/>
    </row>
    <row r="105" s="302" customFormat="1" spans="1:4">
      <c r="A105" s="321"/>
      <c r="B105" s="310"/>
      <c r="C105" s="43"/>
      <c r="D105" s="43"/>
    </row>
    <row r="106" s="302" customFormat="1" spans="1:4">
      <c r="A106" s="321"/>
      <c r="B106" s="310"/>
      <c r="C106" s="43"/>
      <c r="D106" s="43"/>
    </row>
    <row r="107" s="302" customFormat="1" spans="1:4">
      <c r="A107" s="321"/>
      <c r="B107" s="310"/>
      <c r="C107" s="43"/>
      <c r="D107" s="43"/>
    </row>
    <row r="108" s="302" customFormat="1" spans="1:4">
      <c r="A108" s="321"/>
      <c r="B108" s="310"/>
      <c r="C108" s="43"/>
      <c r="D108" s="43"/>
    </row>
    <row r="109" s="302" customFormat="1" spans="1:4">
      <c r="A109" s="321"/>
      <c r="B109" s="310"/>
      <c r="C109" s="43"/>
      <c r="D109" s="43"/>
    </row>
    <row r="110" s="302" customFormat="1" spans="1:4">
      <c r="A110" s="321"/>
      <c r="B110" s="310"/>
      <c r="C110" s="43"/>
      <c r="D110" s="43"/>
    </row>
    <row r="111" s="302" customFormat="1" spans="1:4">
      <c r="A111" s="321"/>
      <c r="B111" s="310"/>
      <c r="C111" s="43"/>
      <c r="D111" s="43"/>
    </row>
    <row r="112" s="302" customFormat="1" spans="1:4">
      <c r="A112" s="321"/>
      <c r="B112" s="310"/>
      <c r="C112" s="43"/>
      <c r="D112" s="43"/>
    </row>
    <row r="113" s="302" customFormat="1" spans="1:4">
      <c r="A113" s="321"/>
      <c r="B113" s="310"/>
      <c r="C113" s="43"/>
      <c r="D113" s="43"/>
    </row>
    <row r="114" s="302" customFormat="1" spans="1:4">
      <c r="A114" s="321"/>
      <c r="B114" s="310"/>
      <c r="C114" s="43"/>
      <c r="D114" s="43"/>
    </row>
    <row r="115" s="302" customFormat="1" spans="1:4">
      <c r="A115" s="321"/>
      <c r="B115" s="310"/>
      <c r="C115" s="43"/>
      <c r="D115" s="43"/>
    </row>
    <row r="116" s="302" customFormat="1" spans="1:4">
      <c r="A116" s="321"/>
      <c r="B116" s="310"/>
      <c r="C116" s="43"/>
      <c r="D116" s="43"/>
    </row>
    <row r="117" s="302" customFormat="1" spans="1:4">
      <c r="A117" s="321"/>
      <c r="B117" s="310"/>
      <c r="C117" s="43"/>
      <c r="D117" s="43"/>
    </row>
    <row r="118" s="302" customFormat="1" spans="1:4">
      <c r="A118" s="321"/>
      <c r="B118" s="310"/>
      <c r="C118" s="43"/>
      <c r="D118" s="43"/>
    </row>
    <row r="119" s="302" customFormat="1" spans="1:4">
      <c r="A119" s="321"/>
      <c r="B119" s="310"/>
      <c r="C119" s="43"/>
      <c r="D119" s="43"/>
    </row>
    <row r="120" s="302" customFormat="1" spans="1:4">
      <c r="A120" s="321"/>
      <c r="B120" s="310"/>
      <c r="C120" s="43"/>
      <c r="D120" s="43"/>
    </row>
    <row r="121" s="302" customFormat="1" spans="1:4">
      <c r="A121" s="321"/>
      <c r="B121" s="310"/>
      <c r="C121" s="43"/>
      <c r="D121" s="43"/>
    </row>
    <row r="122" s="302" customFormat="1" spans="1:4">
      <c r="A122" s="321"/>
      <c r="B122" s="310"/>
      <c r="C122" s="43"/>
      <c r="D122" s="43"/>
    </row>
    <row r="123" s="302" customFormat="1" spans="1:4">
      <c r="A123" s="321"/>
      <c r="B123" s="310"/>
      <c r="C123" s="43"/>
      <c r="D123" s="43"/>
    </row>
    <row r="124" s="302" customFormat="1" spans="1:4">
      <c r="A124" s="321"/>
      <c r="B124" s="310"/>
      <c r="C124" s="43"/>
      <c r="D124" s="43"/>
    </row>
    <row r="125" s="302" customFormat="1" spans="1:4">
      <c r="A125" s="321"/>
      <c r="B125" s="310"/>
      <c r="C125" s="43"/>
      <c r="D125" s="43"/>
    </row>
    <row r="126" s="302" customFormat="1" spans="1:4">
      <c r="A126" s="321"/>
      <c r="B126" s="310"/>
      <c r="C126" s="43"/>
      <c r="D126" s="43"/>
    </row>
    <row r="127" s="302" customFormat="1" spans="1:4">
      <c r="A127" s="321"/>
      <c r="B127" s="310"/>
      <c r="C127" s="43"/>
      <c r="D127" s="43"/>
    </row>
    <row r="128" s="302" customFormat="1" spans="1:4">
      <c r="A128" s="321"/>
      <c r="B128" s="310"/>
      <c r="C128" s="43"/>
      <c r="D128" s="43"/>
    </row>
    <row r="129" s="302" customFormat="1" spans="1:4">
      <c r="A129" s="321"/>
      <c r="B129" s="310"/>
      <c r="C129" s="43"/>
      <c r="D129" s="43"/>
    </row>
    <row r="130" s="302" customFormat="1" spans="1:4">
      <c r="A130" s="321"/>
      <c r="B130" s="310"/>
      <c r="C130" s="43"/>
      <c r="D130" s="43"/>
    </row>
    <row r="131" s="302" customFormat="1" spans="1:4">
      <c r="A131" s="321"/>
      <c r="B131" s="310"/>
      <c r="C131" s="43"/>
      <c r="D131" s="43"/>
    </row>
    <row r="132" s="302" customFormat="1" spans="1:4">
      <c r="A132" s="321"/>
      <c r="B132" s="310"/>
      <c r="C132" s="43"/>
      <c r="D132" s="43"/>
    </row>
    <row r="133" s="302" customFormat="1" spans="1:4">
      <c r="A133" s="321"/>
      <c r="B133" s="310"/>
      <c r="C133" s="43"/>
      <c r="D133" s="43"/>
    </row>
    <row r="134" s="302" customFormat="1" spans="1:4">
      <c r="A134" s="321"/>
      <c r="B134" s="310"/>
      <c r="C134" s="43"/>
      <c r="D134" s="43"/>
    </row>
    <row r="135" s="302" customFormat="1" spans="1:4">
      <c r="A135" s="321"/>
      <c r="B135" s="310"/>
      <c r="C135" s="43"/>
      <c r="D135" s="43"/>
    </row>
    <row r="136" s="302" customFormat="1" spans="1:4">
      <c r="A136" s="321"/>
      <c r="B136" s="310"/>
      <c r="C136" s="43"/>
      <c r="D136" s="43"/>
    </row>
    <row r="137" s="302" customFormat="1" spans="1:4">
      <c r="A137" s="321"/>
      <c r="B137" s="310"/>
      <c r="C137" s="43"/>
      <c r="D137" s="43"/>
    </row>
    <row r="138" s="302" customFormat="1" spans="1:4">
      <c r="A138" s="321"/>
      <c r="B138" s="310"/>
      <c r="C138" s="43"/>
      <c r="D138" s="43"/>
    </row>
    <row r="139" s="302" customFormat="1" spans="1:4">
      <c r="A139" s="321"/>
      <c r="B139" s="310"/>
      <c r="C139" s="43"/>
      <c r="D139" s="43"/>
    </row>
    <row r="140" s="302" customFormat="1" spans="1:4">
      <c r="A140" s="321"/>
      <c r="B140" s="310"/>
      <c r="C140" s="43"/>
      <c r="D140" s="43"/>
    </row>
    <row r="141" s="302" customFormat="1" spans="1:4">
      <c r="A141" s="321"/>
      <c r="B141" s="310"/>
      <c r="C141" s="43"/>
      <c r="D141" s="43"/>
    </row>
    <row r="142" s="302" customFormat="1" spans="1:4">
      <c r="A142" s="321"/>
      <c r="B142" s="310"/>
      <c r="C142" s="43"/>
      <c r="D142" s="43"/>
    </row>
    <row r="143" s="302" customFormat="1" spans="1:4">
      <c r="A143" s="321"/>
      <c r="B143" s="310"/>
      <c r="C143" s="43"/>
      <c r="D143" s="43"/>
    </row>
    <row r="144" s="302" customFormat="1" spans="1:4">
      <c r="A144" s="321"/>
      <c r="B144" s="310"/>
      <c r="C144" s="43"/>
      <c r="D144" s="43"/>
    </row>
    <row r="145" s="302" customFormat="1" spans="1:4">
      <c r="A145" s="321"/>
      <c r="B145" s="310"/>
      <c r="C145" s="43"/>
      <c r="D145" s="43"/>
    </row>
    <row r="146" s="302" customFormat="1" spans="1:4">
      <c r="A146" s="321"/>
      <c r="B146" s="310"/>
      <c r="C146" s="43"/>
      <c r="D146" s="43"/>
    </row>
    <row r="147" s="302" customFormat="1" spans="1:4">
      <c r="A147" s="322"/>
      <c r="C147" s="43"/>
      <c r="D147" s="43"/>
    </row>
    <row r="148" s="302" customFormat="1" spans="1:4">
      <c r="A148" s="322"/>
      <c r="C148" s="43"/>
      <c r="D148" s="43"/>
    </row>
    <row r="149" s="302" customFormat="1" spans="1:4">
      <c r="A149" s="322"/>
      <c r="C149" s="43"/>
      <c r="D149" s="43"/>
    </row>
    <row r="150" s="302" customFormat="1" spans="1:4">
      <c r="A150" s="322"/>
      <c r="C150" s="43"/>
      <c r="D150" s="43"/>
    </row>
    <row r="151" s="302" customFormat="1" spans="1:4">
      <c r="A151" s="322"/>
      <c r="C151" s="43"/>
      <c r="D151" s="43"/>
    </row>
    <row r="152" s="302" customFormat="1" spans="1:4">
      <c r="A152" s="322"/>
      <c r="C152" s="43"/>
      <c r="D152" s="43"/>
    </row>
    <row r="153" s="302" customFormat="1" spans="1:4">
      <c r="A153" s="322"/>
      <c r="C153" s="43"/>
      <c r="D153" s="43"/>
    </row>
    <row r="154" s="302" customFormat="1" spans="1:4">
      <c r="A154" s="322"/>
      <c r="C154" s="43"/>
      <c r="D154" s="43"/>
    </row>
    <row r="155" s="302" customFormat="1" spans="1:4">
      <c r="A155" s="322"/>
      <c r="C155" s="43"/>
      <c r="D155" s="43"/>
    </row>
    <row r="156" s="302" customFormat="1" spans="1:4">
      <c r="A156" s="322"/>
      <c r="C156" s="43"/>
      <c r="D156" s="43"/>
    </row>
    <row r="157" s="302" customFormat="1" spans="1:4">
      <c r="A157" s="322"/>
      <c r="C157" s="43"/>
      <c r="D157" s="43"/>
    </row>
    <row r="158" s="302" customFormat="1" spans="1:4">
      <c r="A158" s="322"/>
      <c r="C158" s="43"/>
      <c r="D158" s="43"/>
    </row>
    <row r="159" s="302" customFormat="1" spans="1:4">
      <c r="A159" s="322"/>
      <c r="C159" s="43"/>
      <c r="D159" s="43"/>
    </row>
    <row r="160" s="302" customFormat="1" spans="1:4">
      <c r="A160" s="322"/>
      <c r="C160" s="43"/>
      <c r="D160" s="43"/>
    </row>
    <row r="161" s="302" customFormat="1" spans="1:4">
      <c r="A161" s="322"/>
      <c r="C161" s="43"/>
      <c r="D161" s="43"/>
    </row>
    <row r="162" s="302" customFormat="1" spans="1:4">
      <c r="A162" s="322"/>
      <c r="C162" s="43"/>
      <c r="D162" s="43"/>
    </row>
    <row r="163" s="302" customFormat="1" spans="1:4">
      <c r="A163" s="322"/>
      <c r="C163" s="43"/>
      <c r="D163" s="43"/>
    </row>
    <row r="164" s="302" customFormat="1" spans="1:4">
      <c r="A164" s="322"/>
      <c r="C164" s="43"/>
      <c r="D164" s="43"/>
    </row>
    <row r="165" s="302" customFormat="1" spans="1:4">
      <c r="A165" s="322"/>
      <c r="C165" s="43"/>
      <c r="D165" s="43"/>
    </row>
    <row r="166" s="302" customFormat="1" spans="1:4">
      <c r="A166" s="322"/>
      <c r="C166" s="43"/>
      <c r="D166" s="43"/>
    </row>
    <row r="167" s="302" customFormat="1" spans="1:4">
      <c r="A167" s="322"/>
      <c r="C167" s="43"/>
      <c r="D167" s="43"/>
    </row>
    <row r="168" s="302" customFormat="1" spans="1:4">
      <c r="A168" s="322"/>
      <c r="C168" s="43"/>
      <c r="D168" s="43"/>
    </row>
    <row r="169" s="302" customFormat="1" spans="1:4">
      <c r="A169" s="322"/>
      <c r="C169" s="43"/>
      <c r="D169" s="43"/>
    </row>
    <row r="170" s="302" customFormat="1" spans="1:4">
      <c r="A170" s="322"/>
      <c r="C170" s="43"/>
      <c r="D170" s="43"/>
    </row>
    <row r="171" s="302" customFormat="1" spans="1:4">
      <c r="A171" s="322"/>
      <c r="C171" s="43"/>
      <c r="D171" s="43"/>
    </row>
    <row r="172" s="302" customFormat="1" spans="1:4">
      <c r="A172" s="322"/>
      <c r="C172" s="43"/>
      <c r="D172" s="43"/>
    </row>
    <row r="173" s="302" customFormat="1" spans="1:4">
      <c r="A173" s="322"/>
      <c r="C173" s="43"/>
      <c r="D173" s="43"/>
    </row>
    <row r="174" s="302" customFormat="1" spans="1:4">
      <c r="A174" s="322"/>
      <c r="C174" s="43"/>
      <c r="D174" s="43"/>
    </row>
    <row r="175" s="302" customFormat="1" spans="1:4">
      <c r="A175" s="322"/>
      <c r="C175" s="43"/>
      <c r="D175" s="43"/>
    </row>
    <row r="176" s="302" customFormat="1" spans="1:4">
      <c r="A176" s="322"/>
      <c r="C176" s="43"/>
      <c r="D176" s="43"/>
    </row>
    <row r="177" s="302" customFormat="1" spans="1:4">
      <c r="A177" s="322"/>
      <c r="C177" s="43"/>
      <c r="D177" s="43"/>
    </row>
    <row r="178" spans="1:1">
      <c r="A178" s="322"/>
    </row>
    <row r="179" spans="1:1">
      <c r="A179" s="322"/>
    </row>
    <row r="180" spans="1:1">
      <c r="A180" s="322"/>
    </row>
    <row r="181" spans="1:1">
      <c r="A181" s="322"/>
    </row>
    <row r="182" spans="1:1">
      <c r="A182" s="322"/>
    </row>
    <row r="183" spans="1:1">
      <c r="A183" s="322"/>
    </row>
  </sheetData>
  <mergeCells count="1">
    <mergeCell ref="B1:F1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6"/>
  <sheetViews>
    <sheetView workbookViewId="0">
      <selection activeCell="D6" sqref="D6"/>
    </sheetView>
  </sheetViews>
  <sheetFormatPr defaultColWidth="8.625" defaultRowHeight="15.75"/>
  <cols>
    <col min="1" max="1" width="7" style="2" customWidth="1"/>
    <col min="2" max="2" width="20" style="2" customWidth="1"/>
    <col min="3" max="4" width="10.625" style="2" customWidth="1"/>
    <col min="5" max="5" width="5.125" style="2" customWidth="1"/>
    <col min="6" max="6" width="5.875" style="2" customWidth="1"/>
    <col min="7" max="7" width="8.375" style="2" customWidth="1"/>
    <col min="8" max="8" width="13.625" style="2" customWidth="1"/>
    <col min="9" max="9" width="7.625" style="2" customWidth="1"/>
    <col min="10" max="10" width="14.125" style="2" customWidth="1"/>
    <col min="11" max="11" width="6.625" style="2" hidden="1" customWidth="1"/>
    <col min="12" max="12" width="12.375" style="2" customWidth="1"/>
    <col min="13" max="16384" width="8.625" style="2"/>
  </cols>
  <sheetData>
    <row r="1" s="1" customFormat="1" ht="30" customHeight="1" spans="4:20">
      <c r="D1" s="38" t="s">
        <v>1260</v>
      </c>
      <c r="G1" s="12"/>
      <c r="H1" s="12"/>
      <c r="I1" s="12"/>
      <c r="J1" s="12"/>
      <c r="K1" s="12"/>
      <c r="L1" s="11" t="s">
        <v>1261</v>
      </c>
      <c r="M1" s="12"/>
      <c r="N1" s="12"/>
      <c r="O1" s="12"/>
      <c r="P1" s="12"/>
      <c r="Q1" s="12"/>
      <c r="R1" s="12"/>
      <c r="S1" s="12"/>
      <c r="T1" s="12"/>
    </row>
    <row r="2" ht="15" customHeight="1" spans="9:12">
      <c r="I2" s="31"/>
      <c r="J2" s="31"/>
      <c r="K2" s="31"/>
      <c r="L2" s="79"/>
    </row>
    <row r="3" s="3" customFormat="1" ht="21" customHeight="1" spans="1:12">
      <c r="A3" s="3" t="e">
        <f>#REF!</f>
        <v>#REF!</v>
      </c>
      <c r="F3" s="14" t="e">
        <f>#REF!</f>
        <v>#REF!</v>
      </c>
      <c r="J3" s="134"/>
      <c r="K3" s="134"/>
      <c r="L3" s="15" t="s">
        <v>2</v>
      </c>
    </row>
    <row r="4" s="4" customFormat="1" ht="21" customHeight="1" spans="1:12">
      <c r="A4" s="17" t="s">
        <v>3</v>
      </c>
      <c r="B4" s="17" t="s">
        <v>1262</v>
      </c>
      <c r="C4" s="17" t="s">
        <v>119</v>
      </c>
      <c r="D4" s="17" t="s">
        <v>88</v>
      </c>
      <c r="E4" s="17" t="s">
        <v>374</v>
      </c>
      <c r="F4" s="17" t="s">
        <v>5</v>
      </c>
      <c r="G4" s="17" t="s">
        <v>1263</v>
      </c>
      <c r="H4" s="18" t="s">
        <v>8</v>
      </c>
      <c r="I4" s="17" t="s">
        <v>1264</v>
      </c>
      <c r="J4" s="17" t="s">
        <v>9</v>
      </c>
      <c r="K4" s="17" t="s">
        <v>10</v>
      </c>
      <c r="L4" s="17" t="s">
        <v>19</v>
      </c>
    </row>
    <row r="5" s="5" customFormat="1" ht="21" customHeight="1" spans="1:12">
      <c r="A5" s="19">
        <f>ROW()-4</f>
        <v>1</v>
      </c>
      <c r="B5" s="295"/>
      <c r="C5" s="22"/>
      <c r="D5" s="22"/>
      <c r="E5" s="296"/>
      <c r="F5" s="25"/>
      <c r="G5" s="22"/>
      <c r="H5" s="296"/>
      <c r="I5" s="34"/>
      <c r="J5" s="296"/>
      <c r="K5" s="298">
        <f>IF(H5=0,0,ROUND((J5-H5)/H5*100,2))</f>
        <v>0</v>
      </c>
      <c r="L5" s="20"/>
    </row>
    <row r="6" s="5" customFormat="1" ht="21" customHeight="1" spans="1:12">
      <c r="A6" s="19">
        <f>ROW()-4</f>
        <v>2</v>
      </c>
      <c r="B6" s="295"/>
      <c r="C6" s="297"/>
      <c r="D6" s="297"/>
      <c r="E6" s="296"/>
      <c r="F6" s="25"/>
      <c r="G6" s="22"/>
      <c r="H6" s="296"/>
      <c r="I6" s="34"/>
      <c r="J6" s="296"/>
      <c r="K6" s="20"/>
      <c r="L6" s="20"/>
    </row>
    <row r="7" s="5" customFormat="1" ht="21" customHeight="1" spans="1:12">
      <c r="A7" s="19">
        <f>ROW()-4</f>
        <v>3</v>
      </c>
      <c r="B7" s="295"/>
      <c r="C7" s="297"/>
      <c r="D7" s="297"/>
      <c r="E7" s="296"/>
      <c r="F7" s="25"/>
      <c r="G7" s="22"/>
      <c r="H7" s="296"/>
      <c r="I7" s="34"/>
      <c r="J7" s="296"/>
      <c r="K7" s="20"/>
      <c r="L7" s="20"/>
    </row>
    <row r="8" s="5" customFormat="1" ht="21" customHeight="1" spans="1:12">
      <c r="A8" s="19">
        <f>ROW()-4</f>
        <v>4</v>
      </c>
      <c r="B8" s="184"/>
      <c r="C8" s="297"/>
      <c r="D8" s="297"/>
      <c r="E8" s="296"/>
      <c r="F8" s="25"/>
      <c r="G8" s="22"/>
      <c r="H8" s="296"/>
      <c r="I8" s="104"/>
      <c r="J8" s="296"/>
      <c r="K8" s="20"/>
      <c r="L8" s="20"/>
    </row>
    <row r="9" s="5" customFormat="1" ht="21" customHeight="1" spans="1:12">
      <c r="A9" s="23"/>
      <c r="B9" s="295"/>
      <c r="C9" s="297"/>
      <c r="D9" s="297"/>
      <c r="E9" s="296"/>
      <c r="F9" s="25"/>
      <c r="G9" s="22"/>
      <c r="H9" s="296"/>
      <c r="I9" s="104"/>
      <c r="J9" s="296"/>
      <c r="K9" s="20"/>
      <c r="L9" s="20"/>
    </row>
    <row r="10" s="5" customFormat="1" ht="21" customHeight="1" spans="1:12">
      <c r="A10" s="23"/>
      <c r="B10" s="295"/>
      <c r="C10" s="297"/>
      <c r="D10" s="297"/>
      <c r="E10" s="296"/>
      <c r="F10" s="25"/>
      <c r="G10" s="22"/>
      <c r="H10" s="296"/>
      <c r="I10" s="104"/>
      <c r="J10" s="296"/>
      <c r="K10" s="20"/>
      <c r="L10" s="20"/>
    </row>
    <row r="11" s="5" customFormat="1" ht="21" customHeight="1" spans="1:12">
      <c r="A11" s="23"/>
      <c r="B11" s="295"/>
      <c r="C11" s="297"/>
      <c r="D11" s="297"/>
      <c r="E11" s="296"/>
      <c r="F11" s="25"/>
      <c r="G11" s="22"/>
      <c r="H11" s="296"/>
      <c r="I11" s="104"/>
      <c r="J11" s="296"/>
      <c r="K11" s="20"/>
      <c r="L11" s="20"/>
    </row>
    <row r="12" s="5" customFormat="1" ht="21" customHeight="1" spans="1:12">
      <c r="A12" s="23"/>
      <c r="B12" s="295"/>
      <c r="C12" s="297"/>
      <c r="D12" s="297"/>
      <c r="E12" s="296"/>
      <c r="F12" s="25"/>
      <c r="G12" s="22"/>
      <c r="H12" s="296"/>
      <c r="I12" s="104"/>
      <c r="J12" s="296"/>
      <c r="K12" s="20"/>
      <c r="L12" s="20"/>
    </row>
    <row r="13" s="5" customFormat="1" ht="21" customHeight="1" spans="1:12">
      <c r="A13" s="23"/>
      <c r="B13" s="295"/>
      <c r="C13" s="297"/>
      <c r="D13" s="297"/>
      <c r="E13" s="296"/>
      <c r="F13" s="25"/>
      <c r="G13" s="22"/>
      <c r="H13" s="296"/>
      <c r="I13" s="104"/>
      <c r="J13" s="296"/>
      <c r="K13" s="20"/>
      <c r="L13" s="20"/>
    </row>
    <row r="14" s="5" customFormat="1" ht="21" customHeight="1" spans="1:12">
      <c r="A14" s="23"/>
      <c r="B14" s="295"/>
      <c r="C14" s="297"/>
      <c r="D14" s="297"/>
      <c r="E14" s="296"/>
      <c r="F14" s="25"/>
      <c r="G14" s="22"/>
      <c r="H14" s="296"/>
      <c r="I14" s="104"/>
      <c r="J14" s="296"/>
      <c r="K14" s="20"/>
      <c r="L14" s="20"/>
    </row>
    <row r="15" s="5" customFormat="1" ht="21" customHeight="1" spans="1:12">
      <c r="A15" s="23"/>
      <c r="B15" s="295"/>
      <c r="C15" s="297"/>
      <c r="D15" s="297"/>
      <c r="E15" s="296"/>
      <c r="F15" s="25"/>
      <c r="G15" s="22"/>
      <c r="H15" s="296"/>
      <c r="I15" s="104"/>
      <c r="J15" s="296"/>
      <c r="K15" s="20"/>
      <c r="L15" s="20"/>
    </row>
    <row r="16" s="5" customFormat="1" ht="21" customHeight="1" spans="1:12">
      <c r="A16" s="23"/>
      <c r="B16" s="295"/>
      <c r="C16" s="297"/>
      <c r="D16" s="297"/>
      <c r="E16" s="296"/>
      <c r="F16" s="25"/>
      <c r="G16" s="22"/>
      <c r="H16" s="296"/>
      <c r="I16" s="104"/>
      <c r="J16" s="296"/>
      <c r="K16" s="20"/>
      <c r="L16" s="20"/>
    </row>
    <row r="17" s="5" customFormat="1" ht="21" customHeight="1" spans="1:12">
      <c r="A17" s="23"/>
      <c r="B17" s="295"/>
      <c r="C17" s="297"/>
      <c r="D17" s="297"/>
      <c r="E17" s="296"/>
      <c r="F17" s="25"/>
      <c r="G17" s="22"/>
      <c r="H17" s="296"/>
      <c r="I17" s="104"/>
      <c r="J17" s="296"/>
      <c r="K17" s="20"/>
      <c r="L17" s="20"/>
    </row>
    <row r="18" s="5" customFormat="1" ht="21" customHeight="1" spans="1:12">
      <c r="A18" s="23"/>
      <c r="B18" s="20"/>
      <c r="C18" s="25"/>
      <c r="D18" s="25"/>
      <c r="E18" s="25"/>
      <c r="F18" s="25"/>
      <c r="G18" s="22"/>
      <c r="H18" s="34"/>
      <c r="I18" s="104"/>
      <c r="J18" s="34"/>
      <c r="K18" s="20"/>
      <c r="L18" s="20"/>
    </row>
    <row r="19" s="5" customFormat="1" ht="21" customHeight="1" spans="1:12">
      <c r="A19" s="23"/>
      <c r="B19" s="20"/>
      <c r="C19" s="25"/>
      <c r="D19" s="25"/>
      <c r="E19" s="25"/>
      <c r="F19" s="25"/>
      <c r="G19" s="22"/>
      <c r="H19" s="34"/>
      <c r="I19" s="104"/>
      <c r="J19" s="34"/>
      <c r="K19" s="20"/>
      <c r="L19" s="20"/>
    </row>
    <row r="20" s="5" customFormat="1" ht="21" customHeight="1" spans="1:12">
      <c r="A20" s="23"/>
      <c r="B20" s="20"/>
      <c r="C20" s="25"/>
      <c r="D20" s="25"/>
      <c r="E20" s="25"/>
      <c r="F20" s="25"/>
      <c r="G20" s="22"/>
      <c r="H20" s="34"/>
      <c r="I20" s="104"/>
      <c r="J20" s="34"/>
      <c r="K20" s="28"/>
      <c r="L20" s="20"/>
    </row>
    <row r="21" s="6" customFormat="1" ht="21" customHeight="1" spans="1:12">
      <c r="A21" s="23"/>
      <c r="B21" s="17" t="s">
        <v>1265</v>
      </c>
      <c r="C21" s="25"/>
      <c r="D21" s="25"/>
      <c r="E21" s="25"/>
      <c r="F21" s="25"/>
      <c r="G21" s="22"/>
      <c r="H21" s="268">
        <f>SUM(H5:H20)</f>
        <v>0</v>
      </c>
      <c r="I21" s="268"/>
      <c r="J21" s="268">
        <f>SUM(J5:J20)</f>
        <v>0</v>
      </c>
      <c r="K21" s="268">
        <f>IF(H21=0,0,ROUND((J21-H21)/H21*100,2))</f>
        <v>0</v>
      </c>
      <c r="L21" s="20"/>
    </row>
    <row r="22" s="7" customFormat="1" ht="14.25" customHeight="1" spans="1:12">
      <c r="A22" s="29" t="e">
        <f>#REF!&amp;#REF!</f>
        <v>#REF!</v>
      </c>
      <c r="D22" s="5"/>
      <c r="F22" s="29" t="e">
        <f>#REF!&amp;#REF!</f>
        <v>#REF!</v>
      </c>
      <c r="J22" s="30" t="str">
        <f>现金!G21</f>
        <v>北京卓信大华资产评估有限公司</v>
      </c>
      <c r="K22" s="30"/>
      <c r="L22" s="30"/>
    </row>
    <row r="23" s="5" customFormat="1" ht="12.75" spans="1:1">
      <c r="A23" s="29" t="e">
        <f>#REF!&amp;#REF!</f>
        <v>#REF!</v>
      </c>
    </row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31" customFormat="1" ht="12.75"/>
    <row r="48" s="31" customFormat="1" ht="12.75"/>
    <row r="49" s="31" customFormat="1" ht="12.75"/>
    <row r="50" s="31" customFormat="1" ht="12.75"/>
    <row r="51" s="31" customFormat="1" ht="12.75"/>
    <row r="52" s="31" customFormat="1" ht="12.75"/>
    <row r="53" s="31" customFormat="1" ht="12.75"/>
    <row r="54" s="31" customFormat="1" ht="12.75"/>
    <row r="55" s="31" customFormat="1" ht="12.75"/>
    <row r="56" s="31" customFormat="1" ht="12.75"/>
    <row r="57" s="31" customFormat="1" ht="12.75"/>
    <row r="58" s="31" customFormat="1" ht="12.75"/>
    <row r="59" s="31" customFormat="1" ht="12.75"/>
    <row r="60" s="31" customFormat="1" ht="12.75"/>
    <row r="61" s="31" customFormat="1" ht="12.75"/>
    <row r="62" s="31" customFormat="1" ht="12.75"/>
    <row r="63" s="31" customFormat="1" ht="12.75"/>
    <row r="64" s="31" customFormat="1" ht="12.75"/>
    <row r="65" s="31" customFormat="1" ht="12.75"/>
    <row r="66" s="31" customFormat="1" ht="12.75"/>
    <row r="67" s="31" customFormat="1" ht="12.75"/>
    <row r="68" s="31" customFormat="1" ht="12.75"/>
    <row r="69" s="31" customFormat="1" ht="12.75"/>
    <row r="70" s="31" customFormat="1" ht="12.75"/>
    <row r="71" s="31" customFormat="1" ht="12.75"/>
    <row r="72" s="31" customFormat="1" ht="12.75"/>
    <row r="73" s="31" customFormat="1" ht="12.75"/>
    <row r="74" s="31" customFormat="1" ht="12.75"/>
    <row r="75" s="31" customFormat="1" ht="12.75"/>
    <row r="76" s="31" customFormat="1" ht="12.75"/>
    <row r="77" s="31" customFormat="1" ht="12.75"/>
    <row r="78" ht="14.25" spans="1:2">
      <c r="A78" s="31"/>
      <c r="B78" s="31"/>
    </row>
    <row r="79" ht="14.25" spans="1:2">
      <c r="A79" s="31"/>
      <c r="B79" s="31"/>
    </row>
    <row r="80" ht="14.25" spans="1:2">
      <c r="A80" s="31"/>
      <c r="B80" s="31"/>
    </row>
    <row r="81" ht="14.25" spans="1:2">
      <c r="A81" s="31"/>
      <c r="B81" s="31"/>
    </row>
    <row r="82" ht="14.25" spans="1:2">
      <c r="A82" s="31"/>
      <c r="B82" s="31"/>
    </row>
    <row r="83" ht="14.25" spans="1:2">
      <c r="A83" s="31"/>
      <c r="B83" s="31"/>
    </row>
    <row r="84" ht="14.25" spans="1:2">
      <c r="A84" s="31"/>
      <c r="B84" s="31"/>
    </row>
    <row r="85" ht="14.25" spans="1:2">
      <c r="A85" s="31"/>
      <c r="B85" s="31"/>
    </row>
    <row r="86" ht="14.25" spans="1:2">
      <c r="A86" s="31"/>
      <c r="B86" s="31"/>
    </row>
    <row r="87" ht="14.25" spans="1:2">
      <c r="A87" s="31"/>
      <c r="B87" s="31"/>
    </row>
    <row r="88" ht="14.25" spans="1:2">
      <c r="A88" s="31"/>
      <c r="B88" s="31"/>
    </row>
    <row r="89" ht="14.25" spans="1:2">
      <c r="A89" s="31"/>
      <c r="B89" s="31"/>
    </row>
    <row r="90" ht="14.25" spans="1:2">
      <c r="A90" s="31"/>
      <c r="B90" s="31"/>
    </row>
    <row r="91" ht="14.25" spans="1:2">
      <c r="A91" s="31"/>
      <c r="B91" s="31"/>
    </row>
    <row r="92" ht="14.25" spans="1:2">
      <c r="A92" s="31"/>
      <c r="B92" s="31"/>
    </row>
    <row r="93" ht="14.25" spans="1:2">
      <c r="A93" s="31"/>
      <c r="B93" s="31"/>
    </row>
    <row r="94" ht="14.25" spans="1:2">
      <c r="A94" s="31"/>
      <c r="B94" s="31"/>
    </row>
    <row r="95" ht="14.25" spans="1:2">
      <c r="A95" s="31"/>
      <c r="B95" s="31"/>
    </row>
    <row r="96" ht="14.25" spans="1:2">
      <c r="A96" s="31"/>
      <c r="B96" s="31"/>
    </row>
    <row r="97" ht="14.25" spans="1:2">
      <c r="A97" s="31"/>
      <c r="B97" s="31"/>
    </row>
    <row r="98" ht="14.25" spans="1:2">
      <c r="A98" s="31"/>
      <c r="B98" s="31"/>
    </row>
    <row r="99" ht="14.25" spans="1:2">
      <c r="A99" s="31"/>
      <c r="B99" s="31"/>
    </row>
    <row r="100" ht="14.25" spans="1:2">
      <c r="A100" s="31"/>
      <c r="B100" s="31"/>
    </row>
    <row r="101" ht="14.25" spans="1:2">
      <c r="A101" s="31"/>
      <c r="B101" s="31"/>
    </row>
    <row r="102" ht="14.25" spans="1:2">
      <c r="A102" s="31"/>
      <c r="B102" s="31"/>
    </row>
    <row r="103" ht="14.25" spans="1:2">
      <c r="A103" s="31"/>
      <c r="B103" s="31"/>
    </row>
    <row r="104" ht="14.25" spans="1:2">
      <c r="A104" s="31"/>
      <c r="B104" s="31"/>
    </row>
    <row r="105" ht="14.25" spans="1:2">
      <c r="A105" s="31"/>
      <c r="B105" s="31"/>
    </row>
    <row r="106" ht="14.25" spans="1:2">
      <c r="A106" s="31"/>
      <c r="B106" s="31"/>
    </row>
    <row r="107" ht="14.25" spans="1:2">
      <c r="A107" s="31"/>
      <c r="B107" s="31"/>
    </row>
    <row r="108" ht="14.25" spans="1:2">
      <c r="A108" s="31"/>
      <c r="B108" s="31"/>
    </row>
    <row r="109" ht="14.25" spans="1:2">
      <c r="A109" s="31"/>
      <c r="B109" s="31"/>
    </row>
    <row r="110" ht="14.25" spans="1:2">
      <c r="A110" s="31"/>
      <c r="B110" s="31"/>
    </row>
    <row r="111" ht="14.25" spans="1:2">
      <c r="A111" s="31"/>
      <c r="B111" s="31"/>
    </row>
    <row r="112" ht="14.25" spans="1:2">
      <c r="A112" s="31"/>
      <c r="B112" s="31"/>
    </row>
    <row r="113" ht="14.25" spans="1:2">
      <c r="A113" s="31"/>
      <c r="B113" s="31"/>
    </row>
    <row r="114" ht="14.25" spans="1:2">
      <c r="A114" s="31"/>
      <c r="B114" s="31"/>
    </row>
    <row r="115" ht="14.25" spans="1:2">
      <c r="A115" s="31"/>
      <c r="B115" s="31"/>
    </row>
    <row r="116" ht="14.25" spans="1:2">
      <c r="A116" s="31"/>
      <c r="B116" s="31"/>
    </row>
    <row r="117" ht="14.25" spans="1:2">
      <c r="A117" s="31"/>
      <c r="B117" s="31"/>
    </row>
    <row r="118" ht="14.25" spans="1:2">
      <c r="A118" s="31"/>
      <c r="B118" s="31"/>
    </row>
    <row r="119" ht="14.25" spans="1:2">
      <c r="A119" s="31"/>
      <c r="B119" s="31"/>
    </row>
    <row r="120" ht="14.25" spans="1:2">
      <c r="A120" s="31"/>
      <c r="B120" s="31"/>
    </row>
    <row r="121" ht="14.25" spans="1:2">
      <c r="A121" s="31"/>
      <c r="B121" s="31"/>
    </row>
    <row r="122" ht="14.25" spans="1:2">
      <c r="A122" s="31"/>
      <c r="B122" s="31"/>
    </row>
    <row r="123" ht="14.25" spans="1:2">
      <c r="A123" s="31"/>
      <c r="B123" s="31"/>
    </row>
    <row r="124" ht="14.25" spans="1:2">
      <c r="A124" s="31"/>
      <c r="B124" s="31"/>
    </row>
    <row r="125" ht="14.25" spans="1:2">
      <c r="A125" s="31"/>
      <c r="B125" s="31"/>
    </row>
    <row r="126" ht="14.25" spans="1:2">
      <c r="A126" s="31"/>
      <c r="B126" s="31"/>
    </row>
    <row r="127" ht="14.25" spans="1:2">
      <c r="A127" s="31"/>
      <c r="B127" s="31"/>
    </row>
    <row r="128" ht="14.25" spans="1:2">
      <c r="A128" s="31"/>
      <c r="B128" s="31"/>
    </row>
    <row r="129" ht="14.25" spans="1:2">
      <c r="A129" s="31"/>
      <c r="B129" s="31"/>
    </row>
    <row r="130" ht="14.25" spans="1:2">
      <c r="A130" s="31"/>
      <c r="B130" s="31"/>
    </row>
    <row r="131" ht="14.25" spans="1:2">
      <c r="A131" s="31"/>
      <c r="B131" s="31"/>
    </row>
    <row r="132" ht="14.25" spans="1:2">
      <c r="A132" s="31"/>
      <c r="B132" s="31"/>
    </row>
    <row r="133" ht="14.25" spans="1:2">
      <c r="A133" s="31"/>
      <c r="B133" s="31"/>
    </row>
    <row r="134" ht="14.25" spans="1:2">
      <c r="A134" s="31"/>
      <c r="B134" s="31"/>
    </row>
    <row r="135" ht="14.25" spans="1:2">
      <c r="A135" s="31"/>
      <c r="B135" s="31"/>
    </row>
    <row r="136" ht="14.25" spans="1:2">
      <c r="A136" s="31"/>
      <c r="B136" s="31"/>
    </row>
    <row r="137" ht="14.25" spans="1:2">
      <c r="A137" s="31"/>
      <c r="B137" s="31"/>
    </row>
    <row r="138" ht="14.25" spans="1:2">
      <c r="A138" s="31"/>
      <c r="B138" s="31"/>
    </row>
    <row r="139" ht="14.25" spans="1:2">
      <c r="A139" s="31"/>
      <c r="B139" s="31"/>
    </row>
    <row r="140" ht="14.25" spans="1:2">
      <c r="A140" s="31"/>
      <c r="B140" s="31"/>
    </row>
    <row r="141" ht="14.25" spans="1:2">
      <c r="A141" s="31"/>
      <c r="B141" s="31"/>
    </row>
    <row r="142" ht="14.25" spans="1:2">
      <c r="A142" s="31"/>
      <c r="B142" s="31"/>
    </row>
    <row r="143" ht="14.25" spans="1:2">
      <c r="A143" s="31"/>
      <c r="B143" s="31"/>
    </row>
    <row r="144" ht="14.25" spans="1:2">
      <c r="A144" s="31"/>
      <c r="B144" s="31"/>
    </row>
    <row r="145" ht="14.25" spans="1:2">
      <c r="A145" s="31"/>
      <c r="B145" s="31"/>
    </row>
    <row r="146" ht="14.25" spans="1:2">
      <c r="A146" s="31"/>
      <c r="B146" s="31"/>
    </row>
  </sheetData>
  <mergeCells count="1">
    <mergeCell ref="J22:L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5"/>
  <sheetViews>
    <sheetView workbookViewId="0">
      <selection activeCell="D6" sqref="D6"/>
    </sheetView>
  </sheetViews>
  <sheetFormatPr defaultColWidth="8.625" defaultRowHeight="15.75"/>
  <cols>
    <col min="1" max="1" width="8.875" style="9" customWidth="1"/>
    <col min="2" max="2" width="19.375" style="9" customWidth="1"/>
    <col min="3" max="3" width="11.625" style="9" customWidth="1"/>
    <col min="4" max="6" width="10.125" style="9" customWidth="1"/>
    <col min="7" max="7" width="8" style="9" customWidth="1"/>
    <col min="8" max="9" width="16.625" style="9" customWidth="1"/>
    <col min="10" max="10" width="7.625" style="9" hidden="1" customWidth="1"/>
    <col min="11" max="11" width="12.375" style="9" customWidth="1"/>
    <col min="12" max="16384" width="8.625" style="9"/>
  </cols>
  <sheetData>
    <row r="1" s="1" customFormat="1" ht="30" customHeight="1" spans="4:21">
      <c r="D1" s="38" t="s">
        <v>1266</v>
      </c>
      <c r="H1" s="12"/>
      <c r="I1" s="12"/>
      <c r="J1" s="12"/>
      <c r="K1" s="11" t="s">
        <v>1267</v>
      </c>
      <c r="L1" s="12"/>
      <c r="M1" s="12"/>
      <c r="N1" s="12"/>
      <c r="O1" s="12"/>
      <c r="P1" s="12"/>
      <c r="Q1" s="12"/>
      <c r="R1" s="12"/>
      <c r="S1" s="12"/>
      <c r="T1" s="12"/>
      <c r="U1" s="12"/>
    </row>
    <row r="2" s="2" customFormat="1" ht="15" customHeight="1" spans="4:13">
      <c r="D2" s="9"/>
      <c r="E2" s="9"/>
      <c r="F2" s="9"/>
      <c r="I2" s="9"/>
      <c r="J2" s="8"/>
      <c r="K2" s="79"/>
      <c r="L2" s="31"/>
      <c r="M2" s="31"/>
    </row>
    <row r="3" s="3" customFormat="1" ht="21" customHeight="1" spans="1:11">
      <c r="A3" s="3" t="e">
        <f>流动负债汇总表!A3</f>
        <v>#REF!</v>
      </c>
      <c r="E3" s="14" t="e">
        <f>流动负债汇总表!D3</f>
        <v>#REF!</v>
      </c>
      <c r="F3" s="14"/>
      <c r="H3" s="16"/>
      <c r="I3" s="16"/>
      <c r="J3" s="16"/>
      <c r="K3" s="15" t="s">
        <v>2</v>
      </c>
    </row>
    <row r="4" s="4" customFormat="1" ht="21" customHeight="1" spans="1:11">
      <c r="A4" s="17" t="s">
        <v>3</v>
      </c>
      <c r="B4" s="17" t="s">
        <v>1268</v>
      </c>
      <c r="C4" s="17" t="s">
        <v>342</v>
      </c>
      <c r="D4" s="17" t="s">
        <v>87</v>
      </c>
      <c r="E4" s="17" t="s">
        <v>343</v>
      </c>
      <c r="F4" s="17" t="s">
        <v>89</v>
      </c>
      <c r="G4" s="17" t="s">
        <v>368</v>
      </c>
      <c r="H4" s="18" t="s">
        <v>8</v>
      </c>
      <c r="I4" s="17" t="s">
        <v>9</v>
      </c>
      <c r="J4" s="17" t="s">
        <v>10</v>
      </c>
      <c r="K4" s="17" t="s">
        <v>19</v>
      </c>
    </row>
    <row r="5" s="5" customFormat="1" ht="21" customHeight="1" spans="1:11">
      <c r="A5" s="19">
        <f t="shared" ref="A5:A10" si="0">ROW()-4</f>
        <v>1</v>
      </c>
      <c r="B5" s="20"/>
      <c r="C5" s="25"/>
      <c r="D5" s="25"/>
      <c r="E5" s="25"/>
      <c r="F5" s="25"/>
      <c r="G5" s="25"/>
      <c r="H5" s="22"/>
      <c r="I5" s="22"/>
      <c r="J5" s="97">
        <f>IF(H5=0,0,ROUND((I5-H5)/H5*100,2))</f>
        <v>0</v>
      </c>
      <c r="K5" s="20"/>
    </row>
    <row r="6" s="5" customFormat="1" ht="21" customHeight="1" spans="1:11">
      <c r="A6" s="19">
        <f t="shared" si="0"/>
        <v>2</v>
      </c>
      <c r="B6" s="20"/>
      <c r="C6" s="25"/>
      <c r="D6" s="25"/>
      <c r="E6" s="25"/>
      <c r="F6" s="25"/>
      <c r="G6" s="25"/>
      <c r="H6" s="22"/>
      <c r="I6" s="22"/>
      <c r="J6" s="97"/>
      <c r="K6" s="20"/>
    </row>
    <row r="7" s="5" customFormat="1" ht="21" customHeight="1" spans="1:11">
      <c r="A7" s="19">
        <f t="shared" si="0"/>
        <v>3</v>
      </c>
      <c r="B7" s="20"/>
      <c r="C7" s="25"/>
      <c r="D7" s="25"/>
      <c r="E7" s="25"/>
      <c r="F7" s="25"/>
      <c r="G7" s="25"/>
      <c r="H7" s="22"/>
      <c r="I7" s="22"/>
      <c r="J7" s="97"/>
      <c r="K7" s="20"/>
    </row>
    <row r="8" s="5" customFormat="1" ht="21" customHeight="1" spans="1:11">
      <c r="A8" s="19">
        <f t="shared" si="0"/>
        <v>4</v>
      </c>
      <c r="B8" s="20"/>
      <c r="C8" s="25"/>
      <c r="D8" s="25"/>
      <c r="E8" s="25"/>
      <c r="F8" s="25"/>
      <c r="G8" s="25"/>
      <c r="H8" s="22"/>
      <c r="I8" s="22"/>
      <c r="J8" s="97"/>
      <c r="K8" s="20"/>
    </row>
    <row r="9" s="5" customFormat="1" ht="21" customHeight="1" spans="1:11">
      <c r="A9" s="19">
        <f t="shared" si="0"/>
        <v>5</v>
      </c>
      <c r="B9" s="20"/>
      <c r="C9" s="25"/>
      <c r="D9" s="25"/>
      <c r="E9" s="25"/>
      <c r="F9" s="25"/>
      <c r="G9" s="25"/>
      <c r="H9" s="22"/>
      <c r="I9" s="22"/>
      <c r="J9" s="97"/>
      <c r="K9" s="20"/>
    </row>
    <row r="10" s="5" customFormat="1" ht="21" customHeight="1" spans="1:11">
      <c r="A10" s="19">
        <f t="shared" si="0"/>
        <v>6</v>
      </c>
      <c r="B10" s="20"/>
      <c r="C10" s="25"/>
      <c r="D10" s="25"/>
      <c r="E10" s="25"/>
      <c r="F10" s="25"/>
      <c r="G10" s="25"/>
      <c r="H10" s="22"/>
      <c r="I10" s="22"/>
      <c r="J10" s="97"/>
      <c r="K10" s="20"/>
    </row>
    <row r="11" s="5" customFormat="1" ht="21" customHeight="1" spans="1:11">
      <c r="A11" s="36"/>
      <c r="B11" s="20"/>
      <c r="C11" s="25"/>
      <c r="D11" s="25"/>
      <c r="E11" s="25"/>
      <c r="F11" s="25"/>
      <c r="G11" s="25"/>
      <c r="H11" s="22"/>
      <c r="I11" s="22"/>
      <c r="J11" s="97"/>
      <c r="K11" s="20"/>
    </row>
    <row r="12" s="5" customFormat="1" ht="21" customHeight="1" spans="1:11">
      <c r="A12" s="36"/>
      <c r="B12" s="20"/>
      <c r="C12" s="25"/>
      <c r="D12" s="25"/>
      <c r="E12" s="25"/>
      <c r="F12" s="25"/>
      <c r="G12" s="25"/>
      <c r="H12" s="22"/>
      <c r="I12" s="22"/>
      <c r="J12" s="97"/>
      <c r="K12" s="20"/>
    </row>
    <row r="13" s="5" customFormat="1" ht="21" customHeight="1" spans="1:11">
      <c r="A13" s="36"/>
      <c r="B13" s="20"/>
      <c r="C13" s="25"/>
      <c r="D13" s="25"/>
      <c r="E13" s="25"/>
      <c r="F13" s="25"/>
      <c r="G13" s="25"/>
      <c r="H13" s="22"/>
      <c r="I13" s="22"/>
      <c r="J13" s="97"/>
      <c r="K13" s="20"/>
    </row>
    <row r="14" s="5" customFormat="1" ht="21" customHeight="1" spans="1:11">
      <c r="A14" s="36"/>
      <c r="B14" s="20"/>
      <c r="C14" s="25"/>
      <c r="D14" s="25"/>
      <c r="E14" s="25"/>
      <c r="F14" s="25"/>
      <c r="G14" s="25"/>
      <c r="H14" s="22"/>
      <c r="I14" s="22"/>
      <c r="J14" s="97"/>
      <c r="K14" s="20"/>
    </row>
    <row r="15" s="5" customFormat="1" ht="21" customHeight="1" spans="1:11">
      <c r="A15" s="36"/>
      <c r="B15" s="20"/>
      <c r="C15" s="25"/>
      <c r="D15" s="25"/>
      <c r="E15" s="25"/>
      <c r="F15" s="25"/>
      <c r="G15" s="25"/>
      <c r="H15" s="22"/>
      <c r="I15" s="22"/>
      <c r="J15" s="97"/>
      <c r="K15" s="20"/>
    </row>
    <row r="16" s="5" customFormat="1" ht="21" customHeight="1" spans="1:11">
      <c r="A16" s="36"/>
      <c r="B16" s="20"/>
      <c r="C16" s="25"/>
      <c r="D16" s="25"/>
      <c r="E16" s="25"/>
      <c r="F16" s="25"/>
      <c r="G16" s="25"/>
      <c r="H16" s="22"/>
      <c r="I16" s="22"/>
      <c r="J16" s="97"/>
      <c r="K16" s="20"/>
    </row>
    <row r="17" s="5" customFormat="1" ht="21" customHeight="1" spans="1:11">
      <c r="A17" s="36"/>
      <c r="B17" s="20"/>
      <c r="C17" s="25"/>
      <c r="D17" s="25"/>
      <c r="E17" s="25"/>
      <c r="F17" s="25"/>
      <c r="G17" s="25"/>
      <c r="H17" s="22"/>
      <c r="I17" s="22"/>
      <c r="J17" s="97"/>
      <c r="K17" s="20"/>
    </row>
    <row r="18" s="5" customFormat="1" ht="21" customHeight="1" spans="1:11">
      <c r="A18" s="36"/>
      <c r="B18" s="20"/>
      <c r="C18" s="25"/>
      <c r="D18" s="25"/>
      <c r="E18" s="25"/>
      <c r="F18" s="25"/>
      <c r="G18" s="25"/>
      <c r="H18" s="22"/>
      <c r="I18" s="22"/>
      <c r="J18" s="97"/>
      <c r="K18" s="20"/>
    </row>
    <row r="19" s="5" customFormat="1" ht="21" customHeight="1" spans="1:11">
      <c r="A19" s="36"/>
      <c r="B19" s="20"/>
      <c r="C19" s="25"/>
      <c r="D19" s="25"/>
      <c r="E19" s="25"/>
      <c r="F19" s="25"/>
      <c r="G19" s="25"/>
      <c r="H19" s="22"/>
      <c r="I19" s="22"/>
      <c r="J19" s="97"/>
      <c r="K19" s="20"/>
    </row>
    <row r="20" s="5" customFormat="1" ht="21" customHeight="1" spans="1:11">
      <c r="A20" s="36"/>
      <c r="B20" s="20"/>
      <c r="C20" s="25"/>
      <c r="D20" s="25"/>
      <c r="E20" s="25"/>
      <c r="F20" s="25"/>
      <c r="G20" s="25"/>
      <c r="H20" s="22"/>
      <c r="I20" s="22"/>
      <c r="J20" s="97"/>
      <c r="K20" s="20"/>
    </row>
    <row r="21" s="6" customFormat="1" ht="21" customHeight="1" spans="1:11">
      <c r="A21" s="37"/>
      <c r="B21" s="17" t="s">
        <v>12</v>
      </c>
      <c r="C21" s="17"/>
      <c r="D21" s="17"/>
      <c r="E21" s="17"/>
      <c r="F21" s="17"/>
      <c r="G21" s="17"/>
      <c r="H21" s="28">
        <f>SUM(H5:H20)</f>
        <v>0</v>
      </c>
      <c r="I21" s="28">
        <f>SUM(I5:I20)</f>
        <v>0</v>
      </c>
      <c r="J21" s="80">
        <f>IF(H21=0,0,ROUND((I21-H21)/H21*100,2))</f>
        <v>0</v>
      </c>
      <c r="K21" s="27"/>
    </row>
    <row r="22" s="5" customFormat="1" ht="12.75" spans="1:11">
      <c r="A22" s="29" t="e">
        <f>#REF!&amp;#REF!</f>
        <v>#REF!</v>
      </c>
      <c r="E22" s="29" t="e">
        <f>#REF!&amp;#REF!</f>
        <v>#REF!</v>
      </c>
      <c r="I22" s="294" t="str">
        <f>现金!G21</f>
        <v>北京卓信大华资产评估有限公司</v>
      </c>
      <c r="J22" s="294"/>
      <c r="K22" s="294"/>
    </row>
    <row r="23" s="5" customFormat="1" ht="12.75" spans="1:1">
      <c r="A23" s="29" t="e">
        <f>#REF!&amp;#REF!</f>
        <v>#REF!</v>
      </c>
    </row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8" customFormat="1" ht="12.75"/>
    <row r="47" s="8" customFormat="1" ht="12.75"/>
    <row r="48" s="8" customFormat="1" ht="12.75"/>
    <row r="49" s="8" customFormat="1" ht="12.75"/>
    <row r="50" s="8" customFormat="1" ht="12.75"/>
    <row r="51" s="8" customFormat="1" ht="12.75"/>
    <row r="52" s="8" customFormat="1" ht="12.75"/>
    <row r="53" s="8" customFormat="1" ht="12.75"/>
    <row r="54" s="8" customFormat="1" ht="12.75"/>
    <row r="55" s="8" customFormat="1" ht="12.75"/>
    <row r="56" s="8" customFormat="1" ht="12.75"/>
    <row r="57" s="8" customFormat="1" ht="12.75"/>
    <row r="58" s="8" customFormat="1" ht="12.75"/>
    <row r="59" s="8" customFormat="1" ht="12.75"/>
    <row r="60" s="8" customFormat="1" ht="12.75"/>
    <row r="61" s="8" customFormat="1" ht="12.75"/>
    <row r="62" s="8" customFormat="1" ht="12.75"/>
    <row r="63" s="8" customFormat="1" ht="12.75"/>
    <row r="64" s="8" customFormat="1" ht="12.75"/>
    <row r="65" s="8" customFormat="1" ht="12.75"/>
    <row r="66" s="8" customFormat="1" ht="12.75"/>
    <row r="67" s="8" customFormat="1" ht="12.75"/>
    <row r="68" s="8" customFormat="1" ht="12.75"/>
    <row r="69" s="8" customFormat="1" ht="12.75"/>
    <row r="70" s="8" customFormat="1" ht="12.75"/>
    <row r="71" s="8" customFormat="1" ht="12.75"/>
    <row r="72" s="8" customFormat="1" ht="12.75"/>
    <row r="73" s="8" customFormat="1" ht="12.75"/>
    <row r="74" s="8" customFormat="1" ht="12.75"/>
    <row r="75" s="8" customFormat="1" ht="12.75"/>
    <row r="76" s="8" customFormat="1" ht="12.75"/>
    <row r="77" ht="14.25" spans="1:2">
      <c r="A77" s="8"/>
      <c r="B77" s="8"/>
    </row>
    <row r="78" ht="14.25" spans="1:2">
      <c r="A78" s="8"/>
      <c r="B78" s="8"/>
    </row>
    <row r="79" ht="14.25" spans="1:2">
      <c r="A79" s="8"/>
      <c r="B79" s="8"/>
    </row>
    <row r="80" ht="14.25" spans="1:2">
      <c r="A80" s="8"/>
      <c r="B80" s="8"/>
    </row>
    <row r="81" ht="14.25" spans="1:2">
      <c r="A81" s="8"/>
      <c r="B81" s="8"/>
    </row>
    <row r="82" ht="14.25" spans="1:2">
      <c r="A82" s="8"/>
      <c r="B82" s="8"/>
    </row>
    <row r="83" ht="14.25" spans="1:2">
      <c r="A83" s="8"/>
      <c r="B83" s="8"/>
    </row>
    <row r="84" ht="14.25" spans="1:2">
      <c r="A84" s="8"/>
      <c r="B84" s="8"/>
    </row>
    <row r="85" ht="14.25" spans="1:2">
      <c r="A85" s="8"/>
      <c r="B85" s="8"/>
    </row>
    <row r="86" ht="14.25" spans="1:2">
      <c r="A86" s="8"/>
      <c r="B86" s="8"/>
    </row>
    <row r="87" ht="14.25" spans="1:2">
      <c r="A87" s="8"/>
      <c r="B87" s="8"/>
    </row>
    <row r="88" ht="14.25" spans="1:2">
      <c r="A88" s="8"/>
      <c r="B88" s="8"/>
    </row>
    <row r="89" ht="14.25" spans="1:2">
      <c r="A89" s="8"/>
      <c r="B89" s="8"/>
    </row>
    <row r="90" ht="14.25" spans="1:2">
      <c r="A90" s="8"/>
      <c r="B90" s="8"/>
    </row>
    <row r="91" ht="14.25" spans="1:2">
      <c r="A91" s="8"/>
      <c r="B91" s="8"/>
    </row>
    <row r="92" ht="14.25" spans="1:2">
      <c r="A92" s="8"/>
      <c r="B92" s="8"/>
    </row>
    <row r="93" ht="14.25" spans="1:2">
      <c r="A93" s="8"/>
      <c r="B93" s="8"/>
    </row>
    <row r="94" ht="14.25" spans="1:2">
      <c r="A94" s="8"/>
      <c r="B94" s="8"/>
    </row>
    <row r="95" ht="14.25" spans="1:2">
      <c r="A95" s="8"/>
      <c r="B95" s="8"/>
    </row>
    <row r="96" ht="14.25" spans="1:2">
      <c r="A96" s="8"/>
      <c r="B96" s="8"/>
    </row>
    <row r="97" ht="14.25" spans="1:2">
      <c r="A97" s="8"/>
      <c r="B97" s="8"/>
    </row>
    <row r="98" ht="14.25" spans="1:2">
      <c r="A98" s="8"/>
      <c r="B98" s="8"/>
    </row>
    <row r="99" ht="14.25" spans="1:2">
      <c r="A99" s="8"/>
      <c r="B99" s="8"/>
    </row>
    <row r="100" ht="14.25" spans="1:2">
      <c r="A100" s="8"/>
      <c r="B100" s="8"/>
    </row>
    <row r="101" ht="14.25" spans="1:2">
      <c r="A101" s="8"/>
      <c r="B101" s="8"/>
    </row>
    <row r="102" ht="14.25" spans="1:2">
      <c r="A102" s="8"/>
      <c r="B102" s="8"/>
    </row>
    <row r="103" ht="14.25" spans="1:2">
      <c r="A103" s="8"/>
      <c r="B103" s="8"/>
    </row>
    <row r="104" ht="14.25" spans="1:2">
      <c r="A104" s="8"/>
      <c r="B104" s="8"/>
    </row>
    <row r="105" ht="14.25" spans="1:2">
      <c r="A105" s="8"/>
      <c r="B105" s="8"/>
    </row>
    <row r="106" ht="14.25" spans="1:2">
      <c r="A106" s="8"/>
      <c r="B106" s="8"/>
    </row>
    <row r="107" ht="14.25" spans="1:2">
      <c r="A107" s="8"/>
      <c r="B107" s="8"/>
    </row>
    <row r="108" ht="14.25" spans="1:2">
      <c r="A108" s="8"/>
      <c r="B108" s="8"/>
    </row>
    <row r="109" ht="14.25" spans="1:2">
      <c r="A109" s="8"/>
      <c r="B109" s="8"/>
    </row>
    <row r="110" ht="14.25" spans="1:2">
      <c r="A110" s="8"/>
      <c r="B110" s="8"/>
    </row>
    <row r="111" ht="14.25" spans="1:2">
      <c r="A111" s="8"/>
      <c r="B111" s="8"/>
    </row>
    <row r="112" ht="14.25" spans="1:2">
      <c r="A112" s="8"/>
      <c r="B112" s="8"/>
    </row>
    <row r="113" ht="14.25" spans="1:2">
      <c r="A113" s="8"/>
      <c r="B113" s="8"/>
    </row>
    <row r="114" ht="14.25" spans="1:2">
      <c r="A114" s="8"/>
      <c r="B114" s="8"/>
    </row>
    <row r="115" ht="14.25" spans="1:2">
      <c r="A115" s="8"/>
      <c r="B115" s="8"/>
    </row>
    <row r="116" ht="14.25" spans="1:2">
      <c r="A116" s="8"/>
      <c r="B116" s="8"/>
    </row>
    <row r="117" ht="14.25" spans="1:2">
      <c r="A117" s="8"/>
      <c r="B117" s="8"/>
    </row>
    <row r="118" ht="14.25" spans="1:2">
      <c r="A118" s="8"/>
      <c r="B118" s="8"/>
    </row>
    <row r="119" ht="14.25" spans="1:2">
      <c r="A119" s="8"/>
      <c r="B119" s="8"/>
    </row>
    <row r="120" ht="14.25" spans="1:2">
      <c r="A120" s="8"/>
      <c r="B120" s="8"/>
    </row>
    <row r="121" ht="14.25" spans="1:2">
      <c r="A121" s="8"/>
      <c r="B121" s="8"/>
    </row>
    <row r="122" ht="14.25" spans="1:2">
      <c r="A122" s="8"/>
      <c r="B122" s="8"/>
    </row>
    <row r="123" ht="14.25" spans="1:2">
      <c r="A123" s="8"/>
      <c r="B123" s="8"/>
    </row>
    <row r="124" ht="14.25" spans="1:2">
      <c r="A124" s="8"/>
      <c r="B124" s="8"/>
    </row>
    <row r="125" ht="14.25" spans="1:2">
      <c r="A125" s="8"/>
      <c r="B125" s="8"/>
    </row>
    <row r="126" ht="14.25" spans="1:2">
      <c r="A126" s="8"/>
      <c r="B126" s="8"/>
    </row>
    <row r="127" ht="14.25" spans="1:2">
      <c r="A127" s="8"/>
      <c r="B127" s="8"/>
    </row>
    <row r="128" ht="14.25" spans="1:2">
      <c r="A128" s="8"/>
      <c r="B128" s="8"/>
    </row>
    <row r="129" ht="14.25" spans="1:2">
      <c r="A129" s="8"/>
      <c r="B129" s="8"/>
    </row>
    <row r="130" ht="14.25" spans="1:2">
      <c r="A130" s="8"/>
      <c r="B130" s="8"/>
    </row>
    <row r="131" ht="14.25" spans="1:2">
      <c r="A131" s="8"/>
      <c r="B131" s="8"/>
    </row>
    <row r="132" ht="14.25" spans="1:2">
      <c r="A132" s="8"/>
      <c r="B132" s="8"/>
    </row>
    <row r="133" ht="14.25" spans="1:2">
      <c r="A133" s="8"/>
      <c r="B133" s="8"/>
    </row>
    <row r="134" ht="14.25" spans="1:2">
      <c r="A134" s="8"/>
      <c r="B134" s="8"/>
    </row>
    <row r="135" ht="14.25" spans="1:2">
      <c r="A135" s="8"/>
      <c r="B135" s="8"/>
    </row>
    <row r="136" ht="14.25" spans="1:2">
      <c r="A136" s="8"/>
      <c r="B136" s="8"/>
    </row>
    <row r="137" ht="14.25" spans="1:2">
      <c r="A137" s="8"/>
      <c r="B137" s="8"/>
    </row>
    <row r="138" ht="14.25" spans="1:2">
      <c r="A138" s="8"/>
      <c r="B138" s="8"/>
    </row>
    <row r="139" ht="14.25" spans="1:2">
      <c r="A139" s="8"/>
      <c r="B139" s="8"/>
    </row>
    <row r="140" ht="14.25" spans="1:2">
      <c r="A140" s="8"/>
      <c r="B140" s="8"/>
    </row>
    <row r="141" ht="14.25" spans="1:2">
      <c r="A141" s="8"/>
      <c r="B141" s="8"/>
    </row>
    <row r="142" ht="14.25" spans="1:2">
      <c r="A142" s="8"/>
      <c r="B142" s="8"/>
    </row>
    <row r="143" ht="14.25" spans="1:2">
      <c r="A143" s="8"/>
      <c r="B143" s="8"/>
    </row>
    <row r="144" ht="14.25" spans="1:2">
      <c r="A144" s="8"/>
      <c r="B144" s="8"/>
    </row>
    <row r="145" ht="14.25" spans="1:2">
      <c r="A145" s="8"/>
      <c r="B145" s="8"/>
    </row>
  </sheetData>
  <mergeCells count="1">
    <mergeCell ref="I22:K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D6" sqref="D6"/>
    </sheetView>
  </sheetViews>
  <sheetFormatPr defaultColWidth="8.875" defaultRowHeight="15.75" outlineLevelCol="7"/>
  <cols>
    <col min="1" max="1" width="6.625" style="9" customWidth="1"/>
    <col min="2" max="2" width="21.625" style="9" customWidth="1"/>
    <col min="3" max="3" width="15.125" style="9" customWidth="1"/>
    <col min="4" max="4" width="15" style="9" customWidth="1"/>
    <col min="5" max="5" width="15.625" style="9" customWidth="1"/>
    <col min="6" max="6" width="16" style="9" customWidth="1"/>
    <col min="7" max="7" width="15.875" style="9" customWidth="1"/>
    <col min="8" max="8" width="12.875" style="9" customWidth="1"/>
    <col min="9" max="16384" width="8.875" style="9"/>
  </cols>
  <sheetData>
    <row r="1" ht="30.95" customHeight="1" spans="1:8">
      <c r="A1" s="270" t="s">
        <v>1269</v>
      </c>
      <c r="B1" s="271"/>
      <c r="C1" s="271"/>
      <c r="D1" s="271"/>
      <c r="E1" s="271"/>
      <c r="F1" s="271"/>
      <c r="G1" s="271"/>
      <c r="H1" s="79" t="s">
        <v>1270</v>
      </c>
    </row>
    <row r="2" ht="14.25" spans="1:8">
      <c r="A2" s="272"/>
      <c r="B2" s="272"/>
      <c r="C2" s="272"/>
      <c r="D2" s="272"/>
      <c r="E2" s="272"/>
      <c r="F2" s="272"/>
      <c r="G2" s="273"/>
      <c r="H2" s="199"/>
    </row>
    <row r="3" s="53" customFormat="1" ht="21" customHeight="1" spans="1:8">
      <c r="A3" s="274" t="e">
        <f>#REF!</f>
        <v>#REF!</v>
      </c>
      <c r="B3" s="275"/>
      <c r="C3" s="275"/>
      <c r="D3" s="14" t="e">
        <f>"             "&amp;#REF!</f>
        <v>#REF!</v>
      </c>
      <c r="F3" s="276"/>
      <c r="G3" s="276"/>
      <c r="H3" s="142" t="s">
        <v>100</v>
      </c>
    </row>
    <row r="4" ht="21" customHeight="1" spans="1:8">
      <c r="A4" s="277" t="s">
        <v>3</v>
      </c>
      <c r="B4" s="277" t="s">
        <v>101</v>
      </c>
      <c r="C4" s="277" t="s">
        <v>76</v>
      </c>
      <c r="D4" s="278" t="s">
        <v>102</v>
      </c>
      <c r="E4" s="278" t="s">
        <v>103</v>
      </c>
      <c r="F4" s="277" t="s">
        <v>104</v>
      </c>
      <c r="G4" s="279" t="s">
        <v>9</v>
      </c>
      <c r="H4" s="280" t="s">
        <v>11</v>
      </c>
    </row>
    <row r="5" ht="21" customHeight="1" spans="1:8">
      <c r="A5" s="19">
        <f>ROW()-4</f>
        <v>1</v>
      </c>
      <c r="B5" s="281"/>
      <c r="C5" s="281"/>
      <c r="D5" s="282"/>
      <c r="E5" s="283"/>
      <c r="F5" s="284"/>
      <c r="G5" s="285"/>
      <c r="H5" s="286"/>
    </row>
    <row r="6" ht="21" customHeight="1" spans="1:8">
      <c r="A6" s="19">
        <f>ROW()-4</f>
        <v>2</v>
      </c>
      <c r="B6" s="281"/>
      <c r="C6" s="281"/>
      <c r="D6" s="282"/>
      <c r="E6" s="283"/>
      <c r="F6" s="284"/>
      <c r="G6" s="285"/>
      <c r="H6" s="286"/>
    </row>
    <row r="7" ht="21" customHeight="1" spans="1:8">
      <c r="A7" s="19">
        <f>ROW()-4</f>
        <v>3</v>
      </c>
      <c r="B7" s="281"/>
      <c r="C7" s="281"/>
      <c r="D7" s="282"/>
      <c r="E7" s="283"/>
      <c r="F7" s="284"/>
      <c r="G7" s="285"/>
      <c r="H7" s="286"/>
    </row>
    <row r="8" ht="21" customHeight="1" spans="1:8">
      <c r="A8" s="19">
        <f>ROW()-4</f>
        <v>4</v>
      </c>
      <c r="B8" s="281"/>
      <c r="C8" s="281"/>
      <c r="D8" s="282"/>
      <c r="E8" s="283"/>
      <c r="F8" s="284"/>
      <c r="G8" s="285"/>
      <c r="H8" s="286"/>
    </row>
    <row r="9" ht="21" customHeight="1" spans="1:8">
      <c r="A9" s="19">
        <f>ROW()-4</f>
        <v>5</v>
      </c>
      <c r="B9" s="281"/>
      <c r="C9" s="281"/>
      <c r="D9" s="282"/>
      <c r="E9" s="283"/>
      <c r="F9" s="287"/>
      <c r="G9" s="288"/>
      <c r="H9" s="286"/>
    </row>
    <row r="10" ht="21" customHeight="1" spans="1:8">
      <c r="A10" s="289"/>
      <c r="B10" s="281"/>
      <c r="C10" s="281"/>
      <c r="D10" s="282"/>
      <c r="E10" s="283"/>
      <c r="F10" s="287"/>
      <c r="G10" s="288"/>
      <c r="H10" s="286"/>
    </row>
    <row r="11" ht="21" customHeight="1" spans="1:8">
      <c r="A11" s="289"/>
      <c r="B11" s="281"/>
      <c r="C11" s="281"/>
      <c r="D11" s="282"/>
      <c r="E11" s="283"/>
      <c r="F11" s="287"/>
      <c r="G11" s="288"/>
      <c r="H11" s="286"/>
    </row>
    <row r="12" ht="21" customHeight="1" spans="1:8">
      <c r="A12" s="289"/>
      <c r="B12" s="281"/>
      <c r="C12" s="281"/>
      <c r="D12" s="282"/>
      <c r="E12" s="283"/>
      <c r="F12" s="287"/>
      <c r="G12" s="288"/>
      <c r="H12" s="286"/>
    </row>
    <row r="13" ht="21" customHeight="1" spans="1:8">
      <c r="A13" s="289"/>
      <c r="B13" s="281"/>
      <c r="C13" s="281"/>
      <c r="D13" s="282"/>
      <c r="E13" s="283"/>
      <c r="F13" s="287"/>
      <c r="G13" s="288"/>
      <c r="H13" s="286"/>
    </row>
    <row r="14" ht="21" customHeight="1" spans="1:8">
      <c r="A14" s="289"/>
      <c r="B14" s="281"/>
      <c r="C14" s="281"/>
      <c r="D14" s="282"/>
      <c r="E14" s="283"/>
      <c r="F14" s="287"/>
      <c r="G14" s="288"/>
      <c r="H14" s="286"/>
    </row>
    <row r="15" ht="21" customHeight="1" spans="1:8">
      <c r="A15" s="289"/>
      <c r="B15" s="281"/>
      <c r="C15" s="281"/>
      <c r="D15" s="282"/>
      <c r="E15" s="283"/>
      <c r="F15" s="287"/>
      <c r="G15" s="288"/>
      <c r="H15" s="286"/>
    </row>
    <row r="16" ht="21" customHeight="1" spans="1:8">
      <c r="A16" s="289"/>
      <c r="B16" s="281"/>
      <c r="C16" s="281"/>
      <c r="D16" s="282"/>
      <c r="E16" s="283"/>
      <c r="F16" s="287"/>
      <c r="G16" s="288"/>
      <c r="H16" s="286"/>
    </row>
    <row r="17" ht="21" customHeight="1" spans="1:8">
      <c r="A17" s="289"/>
      <c r="B17" s="281"/>
      <c r="C17" s="281"/>
      <c r="D17" s="282"/>
      <c r="E17" s="283"/>
      <c r="F17" s="287"/>
      <c r="G17" s="288"/>
      <c r="H17" s="286"/>
    </row>
    <row r="18" ht="21" customHeight="1" spans="1:8">
      <c r="A18" s="289"/>
      <c r="B18" s="281"/>
      <c r="C18" s="281"/>
      <c r="D18" s="282"/>
      <c r="E18" s="283"/>
      <c r="F18" s="287"/>
      <c r="G18" s="288"/>
      <c r="H18" s="286"/>
    </row>
    <row r="19" ht="21" customHeight="1" spans="1:8">
      <c r="A19" s="289"/>
      <c r="B19" s="281"/>
      <c r="C19" s="281"/>
      <c r="D19" s="282"/>
      <c r="E19" s="283"/>
      <c r="F19" s="287"/>
      <c r="G19" s="288"/>
      <c r="H19" s="286"/>
    </row>
    <row r="20" ht="21" customHeight="1" spans="1:8">
      <c r="A20" s="289"/>
      <c r="B20" s="281"/>
      <c r="C20" s="281"/>
      <c r="D20" s="282"/>
      <c r="E20" s="283"/>
      <c r="F20" s="287"/>
      <c r="G20" s="288"/>
      <c r="H20" s="286"/>
    </row>
    <row r="21" ht="21" customHeight="1" spans="1:8">
      <c r="A21" s="224"/>
      <c r="B21" s="17" t="s">
        <v>1271</v>
      </c>
      <c r="C21" s="290"/>
      <c r="D21" s="291"/>
      <c r="E21" s="292"/>
      <c r="F21" s="285"/>
      <c r="G21" s="285"/>
      <c r="H21" s="286"/>
    </row>
    <row r="22" ht="14.25" spans="1:8">
      <c r="A22" s="29" t="e">
        <f>#REF!&amp;#REF!</f>
        <v>#REF!</v>
      </c>
      <c r="B22" s="8"/>
      <c r="C22" s="8"/>
      <c r="D22" s="8"/>
      <c r="E22" s="29" t="e">
        <f>#REF!&amp;#REF!</f>
        <v>#REF!</v>
      </c>
      <c r="G22" s="293" t="str">
        <f>现金!G21</f>
        <v>北京卓信大华资产评估有限公司</v>
      </c>
      <c r="H22" s="293"/>
    </row>
    <row r="23" ht="14.25" spans="1:8">
      <c r="A23" s="29" t="e">
        <f>#REF!&amp;#REF!</f>
        <v>#REF!</v>
      </c>
      <c r="B23" s="8"/>
      <c r="C23" s="8"/>
      <c r="D23" s="8"/>
      <c r="E23" s="8"/>
      <c r="F23" s="8"/>
      <c r="G23" s="8"/>
      <c r="H23" s="8"/>
    </row>
  </sheetData>
  <mergeCells count="2">
    <mergeCell ref="A1:G1"/>
    <mergeCell ref="G22:H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6"/>
  <sheetViews>
    <sheetView workbookViewId="0">
      <selection activeCell="D6" sqref="D6"/>
    </sheetView>
  </sheetViews>
  <sheetFormatPr defaultColWidth="8.625" defaultRowHeight="15.75"/>
  <cols>
    <col min="1" max="1" width="9.625" style="2" customWidth="1"/>
    <col min="2" max="2" width="24.5" style="2" customWidth="1"/>
    <col min="3" max="4" width="11.875" style="2" customWidth="1"/>
    <col min="5" max="5" width="10.5" style="2" customWidth="1"/>
    <col min="6" max="7" width="18.875" style="116" customWidth="1"/>
    <col min="8" max="8" width="15.875" style="2" customWidth="1"/>
    <col min="9" max="16384" width="8.625" style="2"/>
  </cols>
  <sheetData>
    <row r="1" s="1" customFormat="1" ht="30" customHeight="1" spans="4:16">
      <c r="D1" s="38" t="s">
        <v>1272</v>
      </c>
      <c r="F1" s="123"/>
      <c r="G1" s="124"/>
      <c r="H1" s="11" t="s">
        <v>1273</v>
      </c>
      <c r="I1" s="12"/>
      <c r="J1" s="12"/>
      <c r="K1" s="12"/>
      <c r="L1" s="12"/>
      <c r="M1" s="12"/>
      <c r="N1" s="12"/>
      <c r="O1" s="12"/>
      <c r="P1" s="12"/>
    </row>
    <row r="2" ht="15" customHeight="1" spans="8:8">
      <c r="H2" s="79"/>
    </row>
    <row r="3" s="3" customFormat="1" ht="21" customHeight="1" spans="1:8">
      <c r="A3" s="3" t="e">
        <f>#REF!</f>
        <v>#REF!</v>
      </c>
      <c r="E3" s="14" t="e">
        <f>#REF!</f>
        <v>#REF!</v>
      </c>
      <c r="F3" s="118"/>
      <c r="G3" s="258"/>
      <c r="H3" s="15" t="s">
        <v>2</v>
      </c>
    </row>
    <row r="4" s="4" customFormat="1" ht="21" customHeight="1" spans="1:8">
      <c r="A4" s="17" t="s">
        <v>3</v>
      </c>
      <c r="B4" s="17" t="s">
        <v>110</v>
      </c>
      <c r="C4" s="17" t="s">
        <v>119</v>
      </c>
      <c r="D4" s="17" t="s">
        <v>88</v>
      </c>
      <c r="E4" s="17" t="s">
        <v>112</v>
      </c>
      <c r="F4" s="119" t="s">
        <v>8</v>
      </c>
      <c r="G4" s="120" t="s">
        <v>9</v>
      </c>
      <c r="H4" s="17" t="s">
        <v>19</v>
      </c>
    </row>
    <row r="5" s="5" customFormat="1" ht="21" customHeight="1" spans="1:8">
      <c r="A5" s="19">
        <f>ROW()-4</f>
        <v>1</v>
      </c>
      <c r="B5" s="47"/>
      <c r="C5" s="259"/>
      <c r="D5" s="203"/>
      <c r="E5" s="203"/>
      <c r="F5" s="260"/>
      <c r="G5" s="260"/>
      <c r="H5" s="261"/>
    </row>
    <row r="6" s="5" customFormat="1" ht="21" customHeight="1" spans="1:8">
      <c r="A6" s="19">
        <f>ROW()-4</f>
        <v>2</v>
      </c>
      <c r="B6" s="47"/>
      <c r="C6" s="259"/>
      <c r="D6" s="203"/>
      <c r="E6" s="203"/>
      <c r="F6" s="260"/>
      <c r="G6" s="262"/>
      <c r="H6" s="261"/>
    </row>
    <row r="7" s="5" customFormat="1" ht="21" customHeight="1" spans="1:8">
      <c r="A7" s="19">
        <f>ROW()-4</f>
        <v>3</v>
      </c>
      <c r="B7" s="47"/>
      <c r="C7" s="259"/>
      <c r="D7" s="203"/>
      <c r="E7" s="203"/>
      <c r="F7" s="260"/>
      <c r="G7" s="262"/>
      <c r="H7" s="261"/>
    </row>
    <row r="8" s="5" customFormat="1" ht="21" customHeight="1" spans="1:8">
      <c r="A8" s="19">
        <f>ROW()-4</f>
        <v>4</v>
      </c>
      <c r="B8" s="47"/>
      <c r="C8" s="259"/>
      <c r="D8" s="203"/>
      <c r="E8" s="203"/>
      <c r="F8" s="260"/>
      <c r="G8" s="262"/>
      <c r="H8" s="261"/>
    </row>
    <row r="9" s="5" customFormat="1" ht="21" customHeight="1" spans="1:8">
      <c r="A9" s="19">
        <f>ROW()-4</f>
        <v>5</v>
      </c>
      <c r="B9" s="263"/>
      <c r="C9" s="259"/>
      <c r="D9" s="264"/>
      <c r="E9" s="265"/>
      <c r="F9" s="262"/>
      <c r="G9" s="262"/>
      <c r="H9" s="266"/>
    </row>
    <row r="10" s="5" customFormat="1" ht="21" customHeight="1" spans="1:8">
      <c r="A10" s="23"/>
      <c r="B10" s="20"/>
      <c r="C10" s="20"/>
      <c r="D10" s="20"/>
      <c r="E10" s="20"/>
      <c r="F10" s="267"/>
      <c r="G10" s="267"/>
      <c r="H10" s="266"/>
    </row>
    <row r="11" s="5" customFormat="1" ht="21" customHeight="1" spans="1:8">
      <c r="A11" s="23"/>
      <c r="B11" s="20"/>
      <c r="C11" s="20"/>
      <c r="D11" s="20"/>
      <c r="E11" s="20"/>
      <c r="F11" s="267"/>
      <c r="G11" s="267"/>
      <c r="H11" s="266"/>
    </row>
    <row r="12" s="5" customFormat="1" ht="21" customHeight="1" spans="1:8">
      <c r="A12" s="23"/>
      <c r="B12" s="20"/>
      <c r="C12" s="20"/>
      <c r="D12" s="20"/>
      <c r="E12" s="20"/>
      <c r="F12" s="267"/>
      <c r="G12" s="267"/>
      <c r="H12" s="266"/>
    </row>
    <row r="13" s="5" customFormat="1" ht="21" customHeight="1" spans="1:8">
      <c r="A13" s="23"/>
      <c r="B13" s="20"/>
      <c r="C13" s="20"/>
      <c r="D13" s="20"/>
      <c r="E13" s="20"/>
      <c r="F13" s="267"/>
      <c r="G13" s="267"/>
      <c r="H13" s="266"/>
    </row>
    <row r="14" s="5" customFormat="1" ht="21" customHeight="1" spans="1:8">
      <c r="A14" s="23"/>
      <c r="B14" s="20"/>
      <c r="C14" s="20"/>
      <c r="D14" s="20"/>
      <c r="E14" s="20"/>
      <c r="F14" s="267"/>
      <c r="G14" s="267"/>
      <c r="H14" s="266"/>
    </row>
    <row r="15" s="5" customFormat="1" ht="21" customHeight="1" spans="1:8">
      <c r="A15" s="23"/>
      <c r="B15" s="20"/>
      <c r="C15" s="20"/>
      <c r="D15" s="20"/>
      <c r="E15" s="20"/>
      <c r="F15" s="267"/>
      <c r="G15" s="267"/>
      <c r="H15" s="266"/>
    </row>
    <row r="16" s="5" customFormat="1" ht="21" customHeight="1" spans="1:8">
      <c r="A16" s="23"/>
      <c r="B16" s="20"/>
      <c r="C16" s="20"/>
      <c r="D16" s="20"/>
      <c r="E16" s="20"/>
      <c r="F16" s="267"/>
      <c r="G16" s="267"/>
      <c r="H16" s="266"/>
    </row>
    <row r="17" s="5" customFormat="1" ht="21" customHeight="1" spans="1:8">
      <c r="A17" s="23"/>
      <c r="B17" s="20"/>
      <c r="C17" s="20"/>
      <c r="D17" s="20"/>
      <c r="E17" s="20"/>
      <c r="F17" s="267"/>
      <c r="G17" s="267"/>
      <c r="H17" s="266"/>
    </row>
    <row r="18" s="5" customFormat="1" ht="21" customHeight="1" spans="1:8">
      <c r="A18" s="23"/>
      <c r="B18" s="20"/>
      <c r="C18" s="20"/>
      <c r="D18" s="20"/>
      <c r="E18" s="20"/>
      <c r="F18" s="34"/>
      <c r="G18" s="34"/>
      <c r="H18" s="266"/>
    </row>
    <row r="19" s="5" customFormat="1" ht="21" customHeight="1" spans="1:8">
      <c r="A19" s="23"/>
      <c r="B19" s="20"/>
      <c r="C19" s="20"/>
      <c r="D19" s="20"/>
      <c r="E19" s="20"/>
      <c r="F19" s="34"/>
      <c r="G19" s="34"/>
      <c r="H19" s="266"/>
    </row>
    <row r="20" s="5" customFormat="1" ht="21" customHeight="1" spans="1:8">
      <c r="A20" s="23"/>
      <c r="B20" s="20"/>
      <c r="C20" s="20"/>
      <c r="D20" s="20"/>
      <c r="E20" s="20"/>
      <c r="F20" s="34"/>
      <c r="G20" s="34"/>
      <c r="H20" s="266"/>
    </row>
    <row r="21" s="6" customFormat="1" ht="21" customHeight="1" spans="1:8">
      <c r="A21" s="23"/>
      <c r="B21" s="17" t="s">
        <v>12</v>
      </c>
      <c r="C21" s="27"/>
      <c r="D21" s="27"/>
      <c r="E21" s="27"/>
      <c r="F21" s="268">
        <f>SUM(F5:F20)</f>
        <v>0</v>
      </c>
      <c r="G21" s="268">
        <f>SUM(G5:G20)</f>
        <v>0</v>
      </c>
      <c r="H21" s="269"/>
    </row>
    <row r="22" s="7" customFormat="1" ht="14.25" customHeight="1" spans="1:8">
      <c r="A22" s="29" t="e">
        <f>#REF!&amp;#REF!</f>
        <v>#REF!</v>
      </c>
      <c r="D22" s="5"/>
      <c r="E22" s="29" t="e">
        <f>#REF!&amp;#REF!</f>
        <v>#REF!</v>
      </c>
      <c r="F22" s="70"/>
      <c r="G22" s="69" t="str">
        <f>现金!G21</f>
        <v>北京卓信大华资产评估有限公司</v>
      </c>
      <c r="H22" s="69"/>
    </row>
    <row r="23" s="5" customFormat="1" ht="12.75" spans="1:7">
      <c r="A23" s="29" t="e">
        <f>#REF!&amp;#REF!</f>
        <v>#REF!</v>
      </c>
      <c r="F23" s="70"/>
      <c r="G23" s="70"/>
    </row>
    <row r="24" s="5" customFormat="1" ht="12.75" spans="1:7">
      <c r="A24" s="29"/>
      <c r="F24" s="70"/>
      <c r="G24" s="70"/>
    </row>
    <row r="25" s="5" customFormat="1" ht="12.75" spans="6:7">
      <c r="F25" s="70"/>
      <c r="G25" s="70"/>
    </row>
    <row r="26" s="5" customFormat="1" ht="12.75" spans="6:7">
      <c r="F26" s="70"/>
      <c r="G26" s="70"/>
    </row>
    <row r="27" s="5" customFormat="1" ht="12.75" spans="6:7">
      <c r="F27" s="70"/>
      <c r="G27" s="70"/>
    </row>
    <row r="28" s="5" customFormat="1" ht="12.75" spans="6:7">
      <c r="F28" s="70"/>
      <c r="G28" s="70"/>
    </row>
    <row r="29" s="5" customFormat="1" ht="12.75" spans="6:7">
      <c r="F29" s="70"/>
      <c r="G29" s="70"/>
    </row>
    <row r="30" s="5" customFormat="1" ht="12.75" spans="6:7">
      <c r="F30" s="70"/>
      <c r="G30" s="70"/>
    </row>
    <row r="31" s="5" customFormat="1" ht="12.75" spans="6:7">
      <c r="F31" s="70"/>
      <c r="G31" s="70"/>
    </row>
    <row r="32" s="5" customFormat="1" ht="12.75" spans="6:7">
      <c r="F32" s="70"/>
      <c r="G32" s="70"/>
    </row>
    <row r="33" s="5" customFormat="1" ht="12.75" spans="6:7">
      <c r="F33" s="70"/>
      <c r="G33" s="70"/>
    </row>
    <row r="34" s="5" customFormat="1" ht="12.75" spans="6:7">
      <c r="F34" s="70"/>
      <c r="G34" s="70"/>
    </row>
    <row r="35" s="5" customFormat="1" ht="12.75" spans="6:7">
      <c r="F35" s="70"/>
      <c r="G35" s="70"/>
    </row>
    <row r="36" s="5" customFormat="1" ht="12.75" spans="6:7">
      <c r="F36" s="70"/>
      <c r="G36" s="70"/>
    </row>
    <row r="37" s="5" customFormat="1" ht="12.75" spans="6:7">
      <c r="F37" s="70"/>
      <c r="G37" s="70"/>
    </row>
    <row r="38" s="5" customFormat="1" ht="12.75" spans="6:7">
      <c r="F38" s="70"/>
      <c r="G38" s="70"/>
    </row>
    <row r="39" s="5" customFormat="1" ht="12.75" spans="6:7">
      <c r="F39" s="70"/>
      <c r="G39" s="70"/>
    </row>
    <row r="40" s="5" customFormat="1" ht="12.75" spans="6:7">
      <c r="F40" s="70"/>
      <c r="G40" s="70"/>
    </row>
    <row r="41" s="5" customFormat="1" ht="12.75" spans="6:7">
      <c r="F41" s="70"/>
      <c r="G41" s="70"/>
    </row>
    <row r="42" s="5" customFormat="1" ht="12.75" spans="6:7">
      <c r="F42" s="70"/>
      <c r="G42" s="70"/>
    </row>
    <row r="43" s="5" customFormat="1" ht="12.75" spans="6:7">
      <c r="F43" s="70"/>
      <c r="G43" s="70"/>
    </row>
    <row r="44" s="5" customFormat="1" ht="12.75" spans="6:7">
      <c r="F44" s="70"/>
      <c r="G44" s="70"/>
    </row>
    <row r="45" s="5" customFormat="1" ht="12.75" spans="6:7">
      <c r="F45" s="70"/>
      <c r="G45" s="70"/>
    </row>
    <row r="46" s="5" customFormat="1" ht="12.75" spans="6:7">
      <c r="F46" s="70"/>
      <c r="G46" s="70"/>
    </row>
    <row r="47" s="31" customFormat="1" ht="12.75" spans="6:7">
      <c r="F47" s="124"/>
      <c r="G47" s="124"/>
    </row>
    <row r="48" s="31" customFormat="1" ht="12.75" spans="6:7">
      <c r="F48" s="124"/>
      <c r="G48" s="124"/>
    </row>
    <row r="49" s="31" customFormat="1" ht="12.75" spans="6:7">
      <c r="F49" s="124"/>
      <c r="G49" s="124"/>
    </row>
    <row r="50" s="31" customFormat="1" ht="12.75" spans="6:7">
      <c r="F50" s="124"/>
      <c r="G50" s="124"/>
    </row>
    <row r="51" s="31" customFormat="1" ht="12.75" spans="6:7">
      <c r="F51" s="124"/>
      <c r="G51" s="124"/>
    </row>
    <row r="52" s="31" customFormat="1" ht="12.75" spans="6:7">
      <c r="F52" s="124"/>
      <c r="G52" s="124"/>
    </row>
    <row r="53" s="31" customFormat="1" ht="12.75" spans="6:7">
      <c r="F53" s="124"/>
      <c r="G53" s="124"/>
    </row>
    <row r="54" s="31" customFormat="1" ht="12.75" spans="6:7">
      <c r="F54" s="124"/>
      <c r="G54" s="124"/>
    </row>
    <row r="55" s="31" customFormat="1" ht="12.75" spans="6:7">
      <c r="F55" s="124"/>
      <c r="G55" s="124"/>
    </row>
    <row r="56" s="31" customFormat="1" ht="12.75" spans="6:7">
      <c r="F56" s="124"/>
      <c r="G56" s="124"/>
    </row>
    <row r="57" s="31" customFormat="1" ht="12.75" spans="6:7">
      <c r="F57" s="124"/>
      <c r="G57" s="124"/>
    </row>
    <row r="58" s="31" customFormat="1" ht="12.75" spans="6:7">
      <c r="F58" s="124"/>
      <c r="G58" s="124"/>
    </row>
    <row r="59" s="31" customFormat="1" ht="12.75" spans="6:7">
      <c r="F59" s="124"/>
      <c r="G59" s="124"/>
    </row>
    <row r="60" s="31" customFormat="1" ht="12.75" spans="6:7">
      <c r="F60" s="124"/>
      <c r="G60" s="124"/>
    </row>
    <row r="61" s="31" customFormat="1" ht="12.75" spans="6:7">
      <c r="F61" s="124"/>
      <c r="G61" s="124"/>
    </row>
    <row r="62" s="31" customFormat="1" ht="12.75" spans="6:7">
      <c r="F62" s="124"/>
      <c r="G62" s="124"/>
    </row>
    <row r="63" s="31" customFormat="1" ht="12.75" spans="6:7">
      <c r="F63" s="124"/>
      <c r="G63" s="124"/>
    </row>
    <row r="64" s="31" customFormat="1" ht="12.75" spans="6:7">
      <c r="F64" s="124"/>
      <c r="G64" s="124"/>
    </row>
    <row r="65" s="31" customFormat="1" ht="12.75" spans="6:7">
      <c r="F65" s="124"/>
      <c r="G65" s="124"/>
    </row>
    <row r="66" s="31" customFormat="1" ht="12.75" spans="6:7">
      <c r="F66" s="124"/>
      <c r="G66" s="124"/>
    </row>
    <row r="67" s="31" customFormat="1" ht="12.75" spans="6:7">
      <c r="F67" s="124"/>
      <c r="G67" s="124"/>
    </row>
    <row r="68" s="31" customFormat="1" ht="12.75" spans="6:7">
      <c r="F68" s="124"/>
      <c r="G68" s="124"/>
    </row>
    <row r="69" s="31" customFormat="1" ht="12.75" spans="6:7">
      <c r="F69" s="124"/>
      <c r="G69" s="124"/>
    </row>
    <row r="70" s="31" customFormat="1" ht="12.75" spans="6:7">
      <c r="F70" s="124"/>
      <c r="G70" s="124"/>
    </row>
    <row r="71" s="31" customFormat="1" ht="12.75" spans="6:7">
      <c r="F71" s="124"/>
      <c r="G71" s="124"/>
    </row>
    <row r="72" s="31" customFormat="1" ht="12.75" spans="6:7">
      <c r="F72" s="124"/>
      <c r="G72" s="124"/>
    </row>
    <row r="73" s="31" customFormat="1" ht="12.75" spans="6:7">
      <c r="F73" s="124"/>
      <c r="G73" s="124"/>
    </row>
    <row r="74" s="31" customFormat="1" ht="12.75" spans="6:7">
      <c r="F74" s="124"/>
      <c r="G74" s="124"/>
    </row>
    <row r="75" s="31" customFormat="1" ht="12.75" spans="6:7">
      <c r="F75" s="124"/>
      <c r="G75" s="124"/>
    </row>
    <row r="76" s="31" customFormat="1" ht="12.75" spans="6:7">
      <c r="F76" s="124"/>
      <c r="G76" s="124"/>
    </row>
    <row r="77" s="31" customFormat="1" ht="12.75" spans="6:7">
      <c r="F77" s="124"/>
      <c r="G77" s="124"/>
    </row>
    <row r="78" ht="14.25" spans="1:2">
      <c r="A78" s="31"/>
      <c r="B78" s="31"/>
    </row>
    <row r="79" ht="14.25" spans="1:2">
      <c r="A79" s="31"/>
      <c r="B79" s="31"/>
    </row>
    <row r="80" ht="14.25" spans="1:2">
      <c r="A80" s="31"/>
      <c r="B80" s="31"/>
    </row>
    <row r="81" ht="14.25" spans="1:2">
      <c r="A81" s="31"/>
      <c r="B81" s="31"/>
    </row>
    <row r="82" ht="14.25" spans="1:2">
      <c r="A82" s="31"/>
      <c r="B82" s="31"/>
    </row>
    <row r="83" ht="14.25" spans="1:2">
      <c r="A83" s="31"/>
      <c r="B83" s="31"/>
    </row>
    <row r="84" ht="14.25" spans="1:2">
      <c r="A84" s="31"/>
      <c r="B84" s="31"/>
    </row>
    <row r="85" ht="14.25" spans="1:2">
      <c r="A85" s="31"/>
      <c r="B85" s="31"/>
    </row>
    <row r="86" ht="14.25" spans="1:2">
      <c r="A86" s="31"/>
      <c r="B86" s="31"/>
    </row>
    <row r="87" ht="14.25" spans="1:2">
      <c r="A87" s="31"/>
      <c r="B87" s="31"/>
    </row>
    <row r="88" ht="14.25" spans="1:2">
      <c r="A88" s="31"/>
      <c r="B88" s="31"/>
    </row>
    <row r="89" ht="14.25" spans="1:2">
      <c r="A89" s="31"/>
      <c r="B89" s="31"/>
    </row>
    <row r="90" ht="14.25" spans="1:2">
      <c r="A90" s="31"/>
      <c r="B90" s="31"/>
    </row>
    <row r="91" ht="14.25" spans="1:2">
      <c r="A91" s="31"/>
      <c r="B91" s="31"/>
    </row>
    <row r="92" ht="14.25" spans="1:2">
      <c r="A92" s="31"/>
      <c r="B92" s="31"/>
    </row>
    <row r="93" ht="14.25" spans="1:2">
      <c r="A93" s="31"/>
      <c r="B93" s="31"/>
    </row>
    <row r="94" ht="14.25" spans="1:2">
      <c r="A94" s="31"/>
      <c r="B94" s="31"/>
    </row>
    <row r="95" ht="14.25" spans="1:2">
      <c r="A95" s="31"/>
      <c r="B95" s="31"/>
    </row>
    <row r="96" ht="14.25" spans="1:2">
      <c r="A96" s="31"/>
      <c r="B96" s="31"/>
    </row>
    <row r="97" ht="14.25" spans="1:2">
      <c r="A97" s="31"/>
      <c r="B97" s="31"/>
    </row>
    <row r="98" ht="14.25" spans="1:2">
      <c r="A98" s="31"/>
      <c r="B98" s="31"/>
    </row>
    <row r="99" ht="14.25" spans="1:2">
      <c r="A99" s="31"/>
      <c r="B99" s="31"/>
    </row>
    <row r="100" ht="14.25" spans="1:2">
      <c r="A100" s="31"/>
      <c r="B100" s="31"/>
    </row>
    <row r="101" ht="14.25" spans="1:2">
      <c r="A101" s="31"/>
      <c r="B101" s="31"/>
    </row>
    <row r="102" ht="14.25" spans="1:2">
      <c r="A102" s="31"/>
      <c r="B102" s="31"/>
    </row>
    <row r="103" ht="14.25" spans="1:2">
      <c r="A103" s="31"/>
      <c r="B103" s="31"/>
    </row>
    <row r="104" ht="14.25" spans="1:2">
      <c r="A104" s="31"/>
      <c r="B104" s="31"/>
    </row>
    <row r="105" ht="14.25" spans="1:2">
      <c r="A105" s="31"/>
      <c r="B105" s="31"/>
    </row>
    <row r="106" ht="14.25" spans="1:2">
      <c r="A106" s="31"/>
      <c r="B106" s="31"/>
    </row>
    <row r="107" ht="14.25" spans="1:2">
      <c r="A107" s="31"/>
      <c r="B107" s="31"/>
    </row>
    <row r="108" ht="14.25" spans="1:2">
      <c r="A108" s="31"/>
      <c r="B108" s="31"/>
    </row>
    <row r="109" ht="14.25" spans="1:2">
      <c r="A109" s="31"/>
      <c r="B109" s="31"/>
    </row>
    <row r="110" ht="14.25" spans="1:2">
      <c r="A110" s="31"/>
      <c r="B110" s="31"/>
    </row>
    <row r="111" ht="14.25" spans="1:2">
      <c r="A111" s="31"/>
      <c r="B111" s="31"/>
    </row>
    <row r="112" ht="14.25" spans="1:2">
      <c r="A112" s="31"/>
      <c r="B112" s="31"/>
    </row>
    <row r="113" ht="14.25" spans="1:2">
      <c r="A113" s="31"/>
      <c r="B113" s="31"/>
    </row>
    <row r="114" ht="14.25" spans="1:2">
      <c r="A114" s="31"/>
      <c r="B114" s="31"/>
    </row>
    <row r="115" ht="14.25" spans="1:2">
      <c r="A115" s="31"/>
      <c r="B115" s="31"/>
    </row>
    <row r="116" ht="14.25" spans="1:2">
      <c r="A116" s="31"/>
      <c r="B116" s="31"/>
    </row>
    <row r="117" ht="14.25" spans="1:2">
      <c r="A117" s="31"/>
      <c r="B117" s="31"/>
    </row>
    <row r="118" ht="14.25" spans="1:2">
      <c r="A118" s="31"/>
      <c r="B118" s="31"/>
    </row>
    <row r="119" ht="14.25" spans="1:2">
      <c r="A119" s="31"/>
      <c r="B119" s="31"/>
    </row>
    <row r="120" ht="14.25" spans="1:2">
      <c r="A120" s="31"/>
      <c r="B120" s="31"/>
    </row>
    <row r="121" ht="14.25" spans="1:2">
      <c r="A121" s="31"/>
      <c r="B121" s="31"/>
    </row>
    <row r="122" ht="14.25" spans="1:2">
      <c r="A122" s="31"/>
      <c r="B122" s="31"/>
    </row>
    <row r="123" ht="14.25" spans="1:2">
      <c r="A123" s="31"/>
      <c r="B123" s="31"/>
    </row>
    <row r="124" ht="14.25" spans="1:2">
      <c r="A124" s="31"/>
      <c r="B124" s="31"/>
    </row>
    <row r="125" ht="14.25" spans="1:2">
      <c r="A125" s="31"/>
      <c r="B125" s="31"/>
    </row>
    <row r="126" ht="14.25" spans="1:2">
      <c r="A126" s="31"/>
      <c r="B126" s="31"/>
    </row>
    <row r="127" ht="14.25" spans="1:2">
      <c r="A127" s="31"/>
      <c r="B127" s="31"/>
    </row>
    <row r="128" ht="14.25" spans="1:2">
      <c r="A128" s="31"/>
      <c r="B128" s="31"/>
    </row>
    <row r="129" ht="14.25" spans="1:2">
      <c r="A129" s="31"/>
      <c r="B129" s="31"/>
    </row>
    <row r="130" ht="14.25" spans="1:2">
      <c r="A130" s="31"/>
      <c r="B130" s="31"/>
    </row>
    <row r="131" ht="14.25" spans="1:2">
      <c r="A131" s="31"/>
      <c r="B131" s="31"/>
    </row>
    <row r="132" ht="14.25" spans="1:2">
      <c r="A132" s="31"/>
      <c r="B132" s="31"/>
    </row>
    <row r="133" ht="14.25" spans="1:2">
      <c r="A133" s="31"/>
      <c r="B133" s="31"/>
    </row>
    <row r="134" ht="14.25" spans="1:2">
      <c r="A134" s="31"/>
      <c r="B134" s="31"/>
    </row>
    <row r="135" ht="14.25" spans="1:2">
      <c r="A135" s="31"/>
      <c r="B135" s="31"/>
    </row>
    <row r="136" ht="14.25" spans="1:2">
      <c r="A136" s="31"/>
      <c r="B136" s="31"/>
    </row>
    <row r="137" ht="14.25" spans="1:2">
      <c r="A137" s="31"/>
      <c r="B137" s="31"/>
    </row>
    <row r="138" ht="14.25" spans="1:2">
      <c r="A138" s="31"/>
      <c r="B138" s="31"/>
    </row>
    <row r="139" ht="14.25" spans="1:2">
      <c r="A139" s="31"/>
      <c r="B139" s="31"/>
    </row>
    <row r="140" ht="14.25" spans="1:2">
      <c r="A140" s="31"/>
      <c r="B140" s="31"/>
    </row>
    <row r="141" ht="14.25" spans="1:2">
      <c r="A141" s="31"/>
      <c r="B141" s="31"/>
    </row>
    <row r="142" ht="14.25" spans="1:2">
      <c r="A142" s="31"/>
      <c r="B142" s="31"/>
    </row>
    <row r="143" ht="14.25" spans="1:2">
      <c r="A143" s="31"/>
      <c r="B143" s="31"/>
    </row>
    <row r="144" ht="14.25" spans="1:2">
      <c r="A144" s="31"/>
      <c r="B144" s="31"/>
    </row>
    <row r="145" ht="14.25" spans="1:2">
      <c r="A145" s="31"/>
      <c r="B145" s="31"/>
    </row>
    <row r="146" ht="14.25" spans="1:2">
      <c r="A146" s="31"/>
      <c r="B146" s="31"/>
    </row>
  </sheetData>
  <mergeCells count="1">
    <mergeCell ref="G22:H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4" topLeftCell="A5" activePane="bottomLeft" state="frozen"/>
      <selection/>
      <selection pane="bottomLeft" activeCell="D6" sqref="D6"/>
    </sheetView>
  </sheetViews>
  <sheetFormatPr defaultColWidth="16.625" defaultRowHeight="12.75" outlineLevelCol="7"/>
  <cols>
    <col min="1" max="1" width="7.625" style="231" customWidth="1"/>
    <col min="2" max="2" width="25.125" style="231" customWidth="1"/>
    <col min="3" max="3" width="11.625" style="231" customWidth="1"/>
    <col min="4" max="4" width="12" style="231" customWidth="1"/>
    <col min="5" max="5" width="14" style="231" customWidth="1"/>
    <col min="6" max="6" width="16" style="232" customWidth="1"/>
    <col min="7" max="7" width="15.375" style="233" customWidth="1"/>
    <col min="8" max="8" width="15.125" style="231" customWidth="1"/>
    <col min="9" max="16384" width="16.625" style="231"/>
  </cols>
  <sheetData>
    <row r="1" s="226" customFormat="1" ht="30" customHeight="1" spans="4:8">
      <c r="D1" s="38" t="s">
        <v>1274</v>
      </c>
      <c r="F1" s="232"/>
      <c r="G1" s="233"/>
      <c r="H1" s="234" t="s">
        <v>1275</v>
      </c>
    </row>
    <row r="2" ht="15" customHeight="1" spans="8:8">
      <c r="H2" s="235"/>
    </row>
    <row r="3" s="227" customFormat="1" ht="21" customHeight="1" spans="1:8">
      <c r="A3" s="227" t="e">
        <f>#REF!</f>
        <v>#REF!</v>
      </c>
      <c r="E3" s="236" t="e">
        <f>#REF!</f>
        <v>#REF!</v>
      </c>
      <c r="F3" s="237"/>
      <c r="G3" s="238"/>
      <c r="H3" s="239" t="s">
        <v>2</v>
      </c>
    </row>
    <row r="4" s="228" customFormat="1" ht="21" customHeight="1" spans="1:8">
      <c r="A4" s="214" t="s">
        <v>147</v>
      </c>
      <c r="B4" s="214" t="s">
        <v>1276</v>
      </c>
      <c r="C4" s="214" t="s">
        <v>149</v>
      </c>
      <c r="D4" s="214" t="s">
        <v>151</v>
      </c>
      <c r="E4" s="214" t="s">
        <v>150</v>
      </c>
      <c r="F4" s="240" t="s">
        <v>8</v>
      </c>
      <c r="G4" s="241" t="s">
        <v>155</v>
      </c>
      <c r="H4" s="214" t="s">
        <v>157</v>
      </c>
    </row>
    <row r="5" s="229" customFormat="1" ht="21" customHeight="1" spans="1:8">
      <c r="A5" s="19">
        <f t="shared" ref="A5:A10" si="0">ROW()-4</f>
        <v>1</v>
      </c>
      <c r="B5" s="242"/>
      <c r="C5" s="242"/>
      <c r="D5" s="242"/>
      <c r="E5" s="243"/>
      <c r="F5" s="244"/>
      <c r="G5" s="244"/>
      <c r="H5" s="245"/>
    </row>
    <row r="6" s="229" customFormat="1" ht="21" customHeight="1" spans="1:8">
      <c r="A6" s="19">
        <f t="shared" si="0"/>
        <v>2</v>
      </c>
      <c r="B6" s="179"/>
      <c r="C6" s="179"/>
      <c r="D6" s="179"/>
      <c r="E6" s="185"/>
      <c r="F6" s="246"/>
      <c r="G6" s="246"/>
      <c r="H6" s="245"/>
    </row>
    <row r="7" s="229" customFormat="1" ht="21" customHeight="1" spans="1:8">
      <c r="A7" s="19">
        <f t="shared" si="0"/>
        <v>3</v>
      </c>
      <c r="B7" s="179"/>
      <c r="C7" s="179"/>
      <c r="D7" s="179"/>
      <c r="E7" s="247"/>
      <c r="F7" s="247"/>
      <c r="G7" s="247"/>
      <c r="H7" s="245"/>
    </row>
    <row r="8" s="229" customFormat="1" ht="21" customHeight="1" spans="1:8">
      <c r="A8" s="19">
        <f t="shared" si="0"/>
        <v>4</v>
      </c>
      <c r="B8" s="179"/>
      <c r="C8" s="179"/>
      <c r="D8" s="179"/>
      <c r="E8" s="247"/>
      <c r="F8" s="247"/>
      <c r="G8" s="247"/>
      <c r="H8" s="245"/>
    </row>
    <row r="9" s="229" customFormat="1" ht="21" customHeight="1" spans="1:8">
      <c r="A9" s="19">
        <f t="shared" si="0"/>
        <v>5</v>
      </c>
      <c r="B9" s="179"/>
      <c r="C9" s="179"/>
      <c r="D9" s="179"/>
      <c r="E9" s="247"/>
      <c r="F9" s="247"/>
      <c r="G9" s="247"/>
      <c r="H9" s="245"/>
    </row>
    <row r="10" s="229" customFormat="1" ht="21" customHeight="1" spans="1:8">
      <c r="A10" s="19">
        <f t="shared" si="0"/>
        <v>6</v>
      </c>
      <c r="B10" s="179"/>
      <c r="C10" s="179"/>
      <c r="D10" s="179"/>
      <c r="E10" s="247"/>
      <c r="F10" s="247"/>
      <c r="G10" s="247"/>
      <c r="H10" s="245"/>
    </row>
    <row r="11" s="229" customFormat="1" ht="21" customHeight="1" spans="1:8">
      <c r="A11" s="248"/>
      <c r="B11" s="179"/>
      <c r="C11" s="179"/>
      <c r="D11" s="179"/>
      <c r="E11" s="247"/>
      <c r="F11" s="247"/>
      <c r="G11" s="247"/>
      <c r="H11" s="245"/>
    </row>
    <row r="12" s="229" customFormat="1" ht="21" customHeight="1" spans="1:8">
      <c r="A12" s="248"/>
      <c r="B12" s="179"/>
      <c r="C12" s="179"/>
      <c r="D12" s="179"/>
      <c r="E12" s="247"/>
      <c r="F12" s="247"/>
      <c r="G12" s="247"/>
      <c r="H12" s="245"/>
    </row>
    <row r="13" s="229" customFormat="1" ht="21" customHeight="1" spans="1:8">
      <c r="A13" s="248"/>
      <c r="B13" s="179"/>
      <c r="C13" s="179"/>
      <c r="D13" s="179"/>
      <c r="E13" s="247"/>
      <c r="F13" s="247"/>
      <c r="G13" s="247"/>
      <c r="H13" s="245"/>
    </row>
    <row r="14" s="229" customFormat="1" ht="21" customHeight="1" spans="1:8">
      <c r="A14" s="248"/>
      <c r="B14" s="179"/>
      <c r="C14" s="179"/>
      <c r="D14" s="179"/>
      <c r="E14" s="247"/>
      <c r="F14" s="247"/>
      <c r="G14" s="247"/>
      <c r="H14" s="245"/>
    </row>
    <row r="15" s="229" customFormat="1" ht="21" customHeight="1" spans="1:8">
      <c r="A15" s="248"/>
      <c r="B15" s="179"/>
      <c r="C15" s="179"/>
      <c r="D15" s="179"/>
      <c r="E15" s="247"/>
      <c r="F15" s="247"/>
      <c r="G15" s="247"/>
      <c r="H15" s="245"/>
    </row>
    <row r="16" s="229" customFormat="1" ht="21" customHeight="1" spans="1:8">
      <c r="A16" s="248"/>
      <c r="B16" s="179"/>
      <c r="C16" s="179"/>
      <c r="D16" s="179"/>
      <c r="E16" s="247"/>
      <c r="F16" s="247"/>
      <c r="G16" s="247"/>
      <c r="H16" s="245"/>
    </row>
    <row r="17" s="229" customFormat="1" ht="21" customHeight="1" spans="1:8">
      <c r="A17" s="248"/>
      <c r="B17" s="179"/>
      <c r="C17" s="179"/>
      <c r="D17" s="179"/>
      <c r="E17" s="247"/>
      <c r="F17" s="247"/>
      <c r="G17" s="247"/>
      <c r="H17" s="245"/>
    </row>
    <row r="18" s="229" customFormat="1" ht="21" customHeight="1" spans="1:8">
      <c r="A18" s="248"/>
      <c r="B18" s="179"/>
      <c r="C18" s="179"/>
      <c r="D18" s="179"/>
      <c r="E18" s="247"/>
      <c r="F18" s="247"/>
      <c r="G18" s="247"/>
      <c r="H18" s="245"/>
    </row>
    <row r="19" s="229" customFormat="1" ht="21" customHeight="1" spans="1:8">
      <c r="A19" s="248"/>
      <c r="B19" s="179"/>
      <c r="C19" s="179"/>
      <c r="D19" s="179"/>
      <c r="E19" s="247"/>
      <c r="F19" s="247"/>
      <c r="G19" s="247"/>
      <c r="H19" s="245"/>
    </row>
    <row r="20" s="229" customFormat="1" ht="21" customHeight="1" spans="1:8">
      <c r="A20" s="249"/>
      <c r="B20" s="250"/>
      <c r="C20" s="250"/>
      <c r="D20" s="179"/>
      <c r="E20" s="247"/>
      <c r="F20" s="247"/>
      <c r="G20" s="247"/>
      <c r="H20" s="245"/>
    </row>
    <row r="21" s="230" customFormat="1" ht="21" customHeight="1" spans="1:8">
      <c r="A21" s="251"/>
      <c r="B21" s="252" t="s">
        <v>1277</v>
      </c>
      <c r="C21" s="252"/>
      <c r="D21" s="253"/>
      <c r="E21" s="253"/>
      <c r="F21" s="254">
        <f>SUM(F5:F20)</f>
        <v>0</v>
      </c>
      <c r="G21" s="254">
        <f>SUM(G5:G20)</f>
        <v>0</v>
      </c>
      <c r="H21" s="255"/>
    </row>
    <row r="22" spans="1:8">
      <c r="A22" s="29" t="e">
        <f>#REF!&amp;#REF!</f>
        <v>#REF!</v>
      </c>
      <c r="D22" s="256"/>
      <c r="E22" s="29" t="e">
        <f>#REF!&amp;#REF!</f>
        <v>#REF!</v>
      </c>
      <c r="G22" s="257" t="str">
        <f>现金!G21</f>
        <v>北京卓信大华资产评估有限公司</v>
      </c>
      <c r="H22" s="257"/>
    </row>
    <row r="23" spans="1:5">
      <c r="A23" s="29" t="e">
        <f>#REF!&amp;#REF!</f>
        <v>#REF!</v>
      </c>
      <c r="D23" s="256"/>
      <c r="E23" s="256"/>
    </row>
    <row r="24" spans="4:5">
      <c r="D24" s="256"/>
      <c r="E24" s="256"/>
    </row>
    <row r="25" spans="4:5">
      <c r="D25" s="256"/>
      <c r="E25" s="256"/>
    </row>
    <row r="26" spans="4:5">
      <c r="D26" s="256"/>
      <c r="E26" s="256"/>
    </row>
    <row r="27" spans="4:5">
      <c r="D27" s="256"/>
      <c r="E27" s="256"/>
    </row>
    <row r="28" spans="4:5">
      <c r="D28" s="256"/>
      <c r="E28" s="256"/>
    </row>
    <row r="29" spans="4:5">
      <c r="D29" s="256"/>
      <c r="E29" s="256"/>
    </row>
    <row r="30" spans="4:5">
      <c r="D30" s="256"/>
      <c r="E30" s="256"/>
    </row>
    <row r="31" spans="4:5">
      <c r="D31" s="256"/>
      <c r="E31" s="256"/>
    </row>
    <row r="32" spans="4:5">
      <c r="D32" s="256"/>
      <c r="E32" s="256"/>
    </row>
    <row r="33" spans="4:5">
      <c r="D33" s="256"/>
      <c r="E33" s="256"/>
    </row>
    <row r="34" spans="4:5">
      <c r="D34" s="256"/>
      <c r="E34" s="256"/>
    </row>
    <row r="35" spans="4:5">
      <c r="D35" s="256"/>
      <c r="E35" s="256"/>
    </row>
    <row r="36" spans="4:5">
      <c r="D36" s="256"/>
      <c r="E36" s="256"/>
    </row>
  </sheetData>
  <mergeCells count="1">
    <mergeCell ref="G22:H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0"/>
  <sheetViews>
    <sheetView topLeftCell="A16" workbookViewId="0">
      <selection activeCell="D6" sqref="D6"/>
    </sheetView>
  </sheetViews>
  <sheetFormatPr defaultColWidth="8.625" defaultRowHeight="15.75"/>
  <cols>
    <col min="1" max="1" width="10.125" style="159" customWidth="1"/>
    <col min="2" max="2" width="19.625" style="159" customWidth="1"/>
    <col min="3" max="3" width="12.875" style="159" customWidth="1"/>
    <col min="4" max="4" width="12.625" style="159" customWidth="1"/>
    <col min="5" max="5" width="14.5" style="159" customWidth="1"/>
    <col min="6" max="7" width="14.5" style="208" customWidth="1"/>
    <col min="8" max="9" width="14.5" style="159" customWidth="1"/>
    <col min="10" max="16384" width="8.625" style="159"/>
  </cols>
  <sheetData>
    <row r="1" s="158" customFormat="1" ht="30" customHeight="1" spans="4:21">
      <c r="D1" s="197" t="s">
        <v>1278</v>
      </c>
      <c r="F1" s="209"/>
      <c r="G1" s="210"/>
      <c r="H1" s="138" t="s">
        <v>1279</v>
      </c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</row>
    <row r="2" ht="15" customHeight="1" spans="8:13">
      <c r="H2" s="172"/>
      <c r="J2" s="199"/>
      <c r="K2" s="199"/>
      <c r="L2" s="199"/>
      <c r="M2" s="199"/>
    </row>
    <row r="3" s="139" customFormat="1" ht="21" customHeight="1" spans="1:8">
      <c r="A3" s="139" t="e">
        <f>#REF!</f>
        <v>#REF!</v>
      </c>
      <c r="E3" s="211" t="e">
        <f>#REF!</f>
        <v>#REF!</v>
      </c>
      <c r="G3" s="212"/>
      <c r="H3" s="142" t="s">
        <v>2</v>
      </c>
    </row>
    <row r="4" s="160" customFormat="1" ht="21" customHeight="1" spans="1:8">
      <c r="A4" s="213" t="s">
        <v>3</v>
      </c>
      <c r="B4" s="213" t="s">
        <v>1280</v>
      </c>
      <c r="C4" s="214" t="s">
        <v>149</v>
      </c>
      <c r="D4" s="213" t="s">
        <v>119</v>
      </c>
      <c r="E4" s="213" t="s">
        <v>118</v>
      </c>
      <c r="F4" s="215" t="s">
        <v>8</v>
      </c>
      <c r="G4" s="216" t="s">
        <v>9</v>
      </c>
      <c r="H4" s="213" t="s">
        <v>19</v>
      </c>
    </row>
    <row r="5" s="160" customFormat="1" ht="21" customHeight="1" spans="1:8">
      <c r="A5" s="19">
        <f t="shared" ref="A5:A10" si="0">ROW()-4</f>
        <v>1</v>
      </c>
      <c r="B5" s="217"/>
      <c r="C5" s="217"/>
      <c r="D5" s="180"/>
      <c r="E5" s="218"/>
      <c r="F5" s="219"/>
      <c r="G5" s="219"/>
      <c r="H5" s="213"/>
    </row>
    <row r="6" s="160" customFormat="1" ht="21" customHeight="1" spans="1:8">
      <c r="A6" s="19">
        <f t="shared" si="0"/>
        <v>2</v>
      </c>
      <c r="B6" s="220"/>
      <c r="C6" s="220"/>
      <c r="D6" s="180"/>
      <c r="E6" s="218"/>
      <c r="F6" s="219"/>
      <c r="G6" s="219"/>
      <c r="H6" s="213"/>
    </row>
    <row r="7" s="160" customFormat="1" ht="21" customHeight="1" spans="1:8">
      <c r="A7" s="19">
        <f t="shared" si="0"/>
        <v>3</v>
      </c>
      <c r="B7" s="221"/>
      <c r="C7" s="221"/>
      <c r="D7" s="180"/>
      <c r="E7" s="218"/>
      <c r="F7" s="219"/>
      <c r="G7" s="219"/>
      <c r="H7" s="213"/>
    </row>
    <row r="8" s="160" customFormat="1" ht="21" customHeight="1" spans="1:8">
      <c r="A8" s="19">
        <f t="shared" si="0"/>
        <v>4</v>
      </c>
      <c r="B8" s="220"/>
      <c r="C8" s="220"/>
      <c r="D8" s="180"/>
      <c r="E8" s="218"/>
      <c r="F8" s="219"/>
      <c r="G8" s="219"/>
      <c r="H8" s="213"/>
    </row>
    <row r="9" s="160" customFormat="1" ht="21" customHeight="1" spans="1:8">
      <c r="A9" s="19">
        <f t="shared" si="0"/>
        <v>5</v>
      </c>
      <c r="B9" s="221"/>
      <c r="C9" s="221"/>
      <c r="D9" s="180"/>
      <c r="E9" s="218"/>
      <c r="F9" s="219"/>
      <c r="G9" s="219"/>
      <c r="H9" s="213"/>
    </row>
    <row r="10" s="160" customFormat="1" ht="21" customHeight="1" spans="1:8">
      <c r="A10" s="19">
        <f t="shared" si="0"/>
        <v>6</v>
      </c>
      <c r="B10" s="221"/>
      <c r="C10" s="221"/>
      <c r="D10" s="180"/>
      <c r="E10" s="218"/>
      <c r="F10" s="219"/>
      <c r="G10" s="219"/>
      <c r="H10" s="213"/>
    </row>
    <row r="11" s="160" customFormat="1" ht="21" customHeight="1" spans="1:8">
      <c r="A11" s="126"/>
      <c r="B11" s="221"/>
      <c r="C11" s="221"/>
      <c r="D11" s="180"/>
      <c r="E11" s="218"/>
      <c r="F11" s="219"/>
      <c r="G11" s="219"/>
      <c r="H11" s="213"/>
    </row>
    <row r="12" s="160" customFormat="1" ht="21" customHeight="1" spans="1:8">
      <c r="A12" s="126"/>
      <c r="B12" s="221"/>
      <c r="C12" s="221"/>
      <c r="D12" s="180"/>
      <c r="E12" s="218"/>
      <c r="F12" s="219"/>
      <c r="G12" s="219"/>
      <c r="H12" s="213"/>
    </row>
    <row r="13" s="160" customFormat="1" ht="21" customHeight="1" spans="1:8">
      <c r="A13" s="126"/>
      <c r="B13" s="221"/>
      <c r="C13" s="221"/>
      <c r="D13" s="180"/>
      <c r="E13" s="218"/>
      <c r="F13" s="219"/>
      <c r="G13" s="219"/>
      <c r="H13" s="213"/>
    </row>
    <row r="14" s="160" customFormat="1" ht="21" customHeight="1" spans="1:8">
      <c r="A14" s="126"/>
      <c r="B14" s="221"/>
      <c r="C14" s="221"/>
      <c r="D14" s="180"/>
      <c r="E14" s="218"/>
      <c r="F14" s="219"/>
      <c r="G14" s="219"/>
      <c r="H14" s="213"/>
    </row>
    <row r="15" s="160" customFormat="1" ht="21" customHeight="1" spans="1:8">
      <c r="A15" s="126"/>
      <c r="B15" s="221"/>
      <c r="C15" s="221"/>
      <c r="D15" s="180"/>
      <c r="E15" s="218"/>
      <c r="F15" s="219"/>
      <c r="G15" s="219"/>
      <c r="H15" s="213"/>
    </row>
    <row r="16" s="160" customFormat="1" ht="21" customHeight="1" spans="1:8">
      <c r="A16" s="126"/>
      <c r="B16" s="221"/>
      <c r="C16" s="221"/>
      <c r="D16" s="180"/>
      <c r="E16" s="218"/>
      <c r="F16" s="219"/>
      <c r="G16" s="219"/>
      <c r="H16" s="213"/>
    </row>
    <row r="17" s="160" customFormat="1" ht="21" customHeight="1" spans="1:8">
      <c r="A17" s="126"/>
      <c r="B17" s="221"/>
      <c r="C17" s="221"/>
      <c r="D17" s="180"/>
      <c r="E17" s="218"/>
      <c r="F17" s="219"/>
      <c r="G17" s="219"/>
      <c r="H17" s="213"/>
    </row>
    <row r="18" s="160" customFormat="1" ht="21" customHeight="1" spans="1:8">
      <c r="A18" s="126"/>
      <c r="B18" s="221"/>
      <c r="C18" s="221"/>
      <c r="D18" s="180"/>
      <c r="E18" s="218"/>
      <c r="F18" s="219"/>
      <c r="G18" s="219"/>
      <c r="H18" s="213"/>
    </row>
    <row r="19" s="160" customFormat="1" ht="21" customHeight="1" spans="1:8">
      <c r="A19" s="126"/>
      <c r="B19" s="221"/>
      <c r="C19" s="221"/>
      <c r="D19" s="180"/>
      <c r="E19" s="218"/>
      <c r="F19" s="219"/>
      <c r="G19" s="219"/>
      <c r="H19" s="213"/>
    </row>
    <row r="20" s="160" customFormat="1" ht="21" customHeight="1" spans="1:8">
      <c r="A20" s="126"/>
      <c r="B20" s="221"/>
      <c r="C20" s="221"/>
      <c r="D20" s="180"/>
      <c r="E20" s="218"/>
      <c r="F20" s="219"/>
      <c r="G20" s="219"/>
      <c r="H20" s="213"/>
    </row>
    <row r="21" s="199" customFormat="1" ht="21" customHeight="1" spans="1:8">
      <c r="A21" s="222"/>
      <c r="B21" s="223" t="s">
        <v>1265</v>
      </c>
      <c r="C21" s="223"/>
      <c r="D21" s="222"/>
      <c r="E21" s="222"/>
      <c r="F21" s="188">
        <f>SUM(F5:F20)</f>
        <v>0</v>
      </c>
      <c r="G21" s="188">
        <f>SUM(G5:G20)</f>
        <v>0</v>
      </c>
      <c r="H21" s="224"/>
    </row>
    <row r="22" s="199" customFormat="1" ht="12.75" spans="1:8">
      <c r="A22" s="29" t="e">
        <f>#REF!&amp;#REF!</f>
        <v>#REF!</v>
      </c>
      <c r="E22" s="29" t="e">
        <f>#REF!&amp;#REF!</f>
        <v>#REF!</v>
      </c>
      <c r="F22" s="210"/>
      <c r="G22" s="225" t="str">
        <f>现金!G21</f>
        <v>北京卓信大华资产评估有限公司</v>
      </c>
      <c r="H22" s="225"/>
    </row>
    <row r="23" s="199" customFormat="1" ht="12.75" spans="1:7">
      <c r="A23" s="29" t="e">
        <f>#REF!&amp;#REF!</f>
        <v>#REF!</v>
      </c>
      <c r="F23" s="210"/>
      <c r="G23" s="210"/>
    </row>
    <row r="24" ht="14.25" spans="1:3">
      <c r="A24" s="199"/>
      <c r="B24" s="199"/>
      <c r="C24" s="199"/>
    </row>
    <row r="25" ht="14.25" spans="1:3">
      <c r="A25" s="199"/>
      <c r="B25" s="199"/>
      <c r="C25" s="199"/>
    </row>
    <row r="26" ht="14.25" spans="1:3">
      <c r="A26" s="199"/>
      <c r="B26" s="199"/>
      <c r="C26" s="199"/>
    </row>
    <row r="27" ht="14.25" spans="1:3">
      <c r="A27" s="199"/>
      <c r="B27" s="199"/>
      <c r="C27" s="199"/>
    </row>
    <row r="28" ht="14.25" spans="1:3">
      <c r="A28" s="199"/>
      <c r="B28" s="199"/>
      <c r="C28" s="199"/>
    </row>
    <row r="29" ht="14.25" spans="1:3">
      <c r="A29" s="199"/>
      <c r="B29" s="199"/>
      <c r="C29" s="199"/>
    </row>
    <row r="30" ht="14.25" spans="1:3">
      <c r="A30" s="199"/>
      <c r="B30" s="199"/>
      <c r="C30" s="199"/>
    </row>
    <row r="31" ht="14.25" spans="1:3">
      <c r="A31" s="199"/>
      <c r="B31" s="199"/>
      <c r="C31" s="199"/>
    </row>
    <row r="32" ht="14.25" spans="1:3">
      <c r="A32" s="199"/>
      <c r="B32" s="199"/>
      <c r="C32" s="199"/>
    </row>
    <row r="33" ht="14.25" spans="1:3">
      <c r="A33" s="199"/>
      <c r="B33" s="199"/>
      <c r="C33" s="199"/>
    </row>
    <row r="34" ht="14.25" spans="1:3">
      <c r="A34" s="199"/>
      <c r="B34" s="199"/>
      <c r="C34" s="199"/>
    </row>
    <row r="35" ht="14.25" spans="1:3">
      <c r="A35" s="199"/>
      <c r="B35" s="199"/>
      <c r="C35" s="199"/>
    </row>
    <row r="36" ht="14.25" spans="1:3">
      <c r="A36" s="199"/>
      <c r="B36" s="199"/>
      <c r="C36" s="199"/>
    </row>
    <row r="37" ht="14.25" spans="1:3">
      <c r="A37" s="199"/>
      <c r="B37" s="199"/>
      <c r="C37" s="199"/>
    </row>
    <row r="38" ht="14.25" spans="1:3">
      <c r="A38" s="199"/>
      <c r="B38" s="199"/>
      <c r="C38" s="199"/>
    </row>
    <row r="39" ht="14.25" spans="1:3">
      <c r="A39" s="199"/>
      <c r="B39" s="199"/>
      <c r="C39" s="199"/>
    </row>
    <row r="40" ht="14.25" spans="1:3">
      <c r="A40" s="199"/>
      <c r="B40" s="199"/>
      <c r="C40" s="199"/>
    </row>
    <row r="41" ht="14.25" spans="1:3">
      <c r="A41" s="199"/>
      <c r="B41" s="199"/>
      <c r="C41" s="199"/>
    </row>
    <row r="42" ht="14.25" spans="1:3">
      <c r="A42" s="199"/>
      <c r="B42" s="199"/>
      <c r="C42" s="199"/>
    </row>
    <row r="43" ht="14.25" spans="1:3">
      <c r="A43" s="199"/>
      <c r="B43" s="199"/>
      <c r="C43" s="199"/>
    </row>
    <row r="44" ht="14.25" spans="1:3">
      <c r="A44" s="199"/>
      <c r="B44" s="199"/>
      <c r="C44" s="199"/>
    </row>
    <row r="45" ht="14.25" spans="1:3">
      <c r="A45" s="199"/>
      <c r="B45" s="199"/>
      <c r="C45" s="199"/>
    </row>
    <row r="46" ht="14.25" spans="1:3">
      <c r="A46" s="199"/>
      <c r="B46" s="199"/>
      <c r="C46" s="199"/>
    </row>
    <row r="47" ht="14.25" spans="1:3">
      <c r="A47" s="199"/>
      <c r="B47" s="199"/>
      <c r="C47" s="199"/>
    </row>
    <row r="48" ht="14.25" spans="1:3">
      <c r="A48" s="199"/>
      <c r="B48" s="199"/>
      <c r="C48" s="199"/>
    </row>
    <row r="49" ht="14.25" spans="1:3">
      <c r="A49" s="199"/>
      <c r="B49" s="199"/>
      <c r="C49" s="199"/>
    </row>
    <row r="50" ht="14.25" spans="1:3">
      <c r="A50" s="199"/>
      <c r="B50" s="199"/>
      <c r="C50" s="199"/>
    </row>
    <row r="51" ht="14.25" spans="1:3">
      <c r="A51" s="199"/>
      <c r="B51" s="199"/>
      <c r="C51" s="199"/>
    </row>
    <row r="52" ht="14.25" spans="1:3">
      <c r="A52" s="199"/>
      <c r="B52" s="199"/>
      <c r="C52" s="199"/>
    </row>
    <row r="53" ht="14.25" spans="1:3">
      <c r="A53" s="199"/>
      <c r="B53" s="199"/>
      <c r="C53" s="199"/>
    </row>
    <row r="54" ht="14.25" spans="1:3">
      <c r="A54" s="199"/>
      <c r="B54" s="199"/>
      <c r="C54" s="199"/>
    </row>
    <row r="55" ht="14.25" spans="1:3">
      <c r="A55" s="199"/>
      <c r="B55" s="199"/>
      <c r="C55" s="199"/>
    </row>
    <row r="56" ht="14.25" spans="1:3">
      <c r="A56" s="199"/>
      <c r="B56" s="199"/>
      <c r="C56" s="199"/>
    </row>
    <row r="57" ht="14.25" spans="1:3">
      <c r="A57" s="199"/>
      <c r="B57" s="199"/>
      <c r="C57" s="199"/>
    </row>
    <row r="58" ht="14.25" spans="1:3">
      <c r="A58" s="199"/>
      <c r="B58" s="199"/>
      <c r="C58" s="199"/>
    </row>
    <row r="59" ht="14.25" spans="1:3">
      <c r="A59" s="199"/>
      <c r="B59" s="199"/>
      <c r="C59" s="199"/>
    </row>
    <row r="60" ht="14.25" spans="1:3">
      <c r="A60" s="199"/>
      <c r="B60" s="199"/>
      <c r="C60" s="199"/>
    </row>
    <row r="61" ht="14.25" spans="1:3">
      <c r="A61" s="199"/>
      <c r="B61" s="199"/>
      <c r="C61" s="199"/>
    </row>
    <row r="62" ht="14.25" spans="1:3">
      <c r="A62" s="199"/>
      <c r="B62" s="199"/>
      <c r="C62" s="199"/>
    </row>
    <row r="63" ht="14.25" spans="1:3">
      <c r="A63" s="199"/>
      <c r="B63" s="199"/>
      <c r="C63" s="199"/>
    </row>
    <row r="64" ht="14.25" spans="1:3">
      <c r="A64" s="199"/>
      <c r="B64" s="199"/>
      <c r="C64" s="199"/>
    </row>
    <row r="65" ht="14.25" spans="1:3">
      <c r="A65" s="199"/>
      <c r="B65" s="199"/>
      <c r="C65" s="199"/>
    </row>
    <row r="66" ht="14.25" spans="1:3">
      <c r="A66" s="199"/>
      <c r="B66" s="199"/>
      <c r="C66" s="199"/>
    </row>
    <row r="67" ht="14.25" spans="1:3">
      <c r="A67" s="199"/>
      <c r="B67" s="199"/>
      <c r="C67" s="199"/>
    </row>
    <row r="68" ht="14.25" spans="1:3">
      <c r="A68" s="199"/>
      <c r="B68" s="199"/>
      <c r="C68" s="199"/>
    </row>
    <row r="69" ht="14.25" spans="1:3">
      <c r="A69" s="199"/>
      <c r="B69" s="199"/>
      <c r="C69" s="199"/>
    </row>
    <row r="70" ht="14.25" spans="1:3">
      <c r="A70" s="199"/>
      <c r="B70" s="199"/>
      <c r="C70" s="199"/>
    </row>
    <row r="71" ht="14.25" spans="1:3">
      <c r="A71" s="199"/>
      <c r="B71" s="199"/>
      <c r="C71" s="199"/>
    </row>
    <row r="72" ht="14.25" spans="1:3">
      <c r="A72" s="199"/>
      <c r="B72" s="199"/>
      <c r="C72" s="199"/>
    </row>
    <row r="73" ht="14.25" spans="1:3">
      <c r="A73" s="199"/>
      <c r="B73" s="199"/>
      <c r="C73" s="199"/>
    </row>
    <row r="74" ht="14.25" spans="1:3">
      <c r="A74" s="199"/>
      <c r="B74" s="199"/>
      <c r="C74" s="199"/>
    </row>
    <row r="75" ht="14.25" spans="1:3">
      <c r="A75" s="199"/>
      <c r="B75" s="199"/>
      <c r="C75" s="199"/>
    </row>
    <row r="76" ht="14.25" spans="1:3">
      <c r="A76" s="199"/>
      <c r="B76" s="199"/>
      <c r="C76" s="199"/>
    </row>
    <row r="77" ht="14.25" spans="1:3">
      <c r="A77" s="199"/>
      <c r="B77" s="199"/>
      <c r="C77" s="199"/>
    </row>
    <row r="78" ht="14.25" spans="1:3">
      <c r="A78" s="199"/>
      <c r="B78" s="199"/>
      <c r="C78" s="199"/>
    </row>
    <row r="79" ht="14.25" spans="1:3">
      <c r="A79" s="199"/>
      <c r="B79" s="199"/>
      <c r="C79" s="199"/>
    </row>
    <row r="80" ht="14.25" spans="1:3">
      <c r="A80" s="199"/>
      <c r="B80" s="199"/>
      <c r="C80" s="199"/>
    </row>
    <row r="81" ht="14.25" spans="1:3">
      <c r="A81" s="199"/>
      <c r="B81" s="199"/>
      <c r="C81" s="199"/>
    </row>
    <row r="82" ht="14.25" spans="1:3">
      <c r="A82" s="199"/>
      <c r="B82" s="199"/>
      <c r="C82" s="199"/>
    </row>
    <row r="83" ht="14.25" spans="1:3">
      <c r="A83" s="199"/>
      <c r="B83" s="199"/>
      <c r="C83" s="199"/>
    </row>
    <row r="84" ht="14.25" spans="1:3">
      <c r="A84" s="199"/>
      <c r="B84" s="199"/>
      <c r="C84" s="199"/>
    </row>
    <row r="85" ht="14.25" spans="1:3">
      <c r="A85" s="199"/>
      <c r="B85" s="199"/>
      <c r="C85" s="199"/>
    </row>
    <row r="86" ht="14.25" spans="1:3">
      <c r="A86" s="199"/>
      <c r="B86" s="199"/>
      <c r="C86" s="199"/>
    </row>
    <row r="87" ht="14.25" spans="1:3">
      <c r="A87" s="199"/>
      <c r="B87" s="199"/>
      <c r="C87" s="199"/>
    </row>
    <row r="88" ht="14.25" spans="1:3">
      <c r="A88" s="199"/>
      <c r="B88" s="199"/>
      <c r="C88" s="199"/>
    </row>
    <row r="89" ht="14.25" spans="1:3">
      <c r="A89" s="199"/>
      <c r="B89" s="199"/>
      <c r="C89" s="199"/>
    </row>
    <row r="90" ht="14.25" spans="1:3">
      <c r="A90" s="199"/>
      <c r="B90" s="199"/>
      <c r="C90" s="199"/>
    </row>
  </sheetData>
  <mergeCells count="1">
    <mergeCell ref="G22:H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D6" sqref="D6"/>
    </sheetView>
  </sheetViews>
  <sheetFormatPr defaultColWidth="8.875" defaultRowHeight="15.75" outlineLevelCol="6"/>
  <cols>
    <col min="1" max="1" width="8.875" style="9"/>
    <col min="2" max="2" width="26.625" style="9" customWidth="1"/>
    <col min="3" max="4" width="13.625" style="9" customWidth="1"/>
    <col min="5" max="5" width="17.125" style="9" customWidth="1"/>
    <col min="6" max="6" width="17.375" style="9" customWidth="1"/>
    <col min="7" max="7" width="13.625" style="9" customWidth="1"/>
    <col min="8" max="16384" width="8.875" style="9"/>
  </cols>
  <sheetData>
    <row r="1" ht="22.5" spans="1:7">
      <c r="A1" s="96"/>
      <c r="B1" s="204" t="s">
        <v>1281</v>
      </c>
      <c r="C1" s="204"/>
      <c r="D1" s="204"/>
      <c r="E1" s="204"/>
      <c r="F1" s="204"/>
      <c r="G1" s="11" t="s">
        <v>1282</v>
      </c>
    </row>
    <row r="2" ht="14.25" spans="1:7">
      <c r="A2" s="82" t="str">
        <f>CONCATENATE([9]封面!D8,[9]封面!F8,[9]封面!G8,[9]封面!H8,[9]封面!I8,[9]封面!J8,[9]封面!K8)</f>
        <v/>
      </c>
      <c r="B2" s="82"/>
      <c r="C2" s="82"/>
      <c r="D2" s="82"/>
      <c r="E2" s="82"/>
      <c r="F2" s="83"/>
      <c r="G2" s="83"/>
    </row>
    <row r="3" s="53" customFormat="1" ht="14.25" spans="1:7">
      <c r="A3" s="3" t="e">
        <f>在用周转材料!A3</f>
        <v>#REF!</v>
      </c>
      <c r="B3" s="205"/>
      <c r="C3" s="14" t="e">
        <f>"                                   "&amp;#REF!</f>
        <v>#REF!</v>
      </c>
      <c r="F3" s="205"/>
      <c r="G3" s="144" t="s">
        <v>100</v>
      </c>
    </row>
    <row r="4" ht="21" customHeight="1" spans="1:7">
      <c r="A4" s="84" t="s">
        <v>3</v>
      </c>
      <c r="B4" s="84" t="s">
        <v>330</v>
      </c>
      <c r="C4" s="84" t="s">
        <v>119</v>
      </c>
      <c r="D4" s="84" t="s">
        <v>331</v>
      </c>
      <c r="E4" s="86" t="s">
        <v>104</v>
      </c>
      <c r="F4" s="84" t="s">
        <v>9</v>
      </c>
      <c r="G4" s="84" t="s">
        <v>11</v>
      </c>
    </row>
    <row r="5" ht="21" customHeight="1" spans="1:7">
      <c r="A5" s="19">
        <f>ROW()-4</f>
        <v>1</v>
      </c>
      <c r="B5" s="155"/>
      <c r="C5" s="94"/>
      <c r="D5" s="90"/>
      <c r="E5" s="95"/>
      <c r="F5" s="206"/>
      <c r="G5" s="153"/>
    </row>
    <row r="6" ht="21" customHeight="1" spans="1:7">
      <c r="A6" s="90"/>
      <c r="B6" s="150"/>
      <c r="C6" s="151"/>
      <c r="D6" s="150"/>
      <c r="E6" s="95"/>
      <c r="F6" s="152"/>
      <c r="G6" s="91"/>
    </row>
    <row r="7" ht="21" customHeight="1" spans="1:7">
      <c r="A7" s="154"/>
      <c r="B7" s="150"/>
      <c r="C7" s="151"/>
      <c r="D7" s="96"/>
      <c r="E7" s="95"/>
      <c r="F7" s="152"/>
      <c r="G7" s="153"/>
    </row>
    <row r="8" ht="21" customHeight="1" spans="1:7">
      <c r="A8" s="154"/>
      <c r="B8" s="150"/>
      <c r="C8" s="151"/>
      <c r="D8" s="150"/>
      <c r="E8" s="95"/>
      <c r="F8" s="152"/>
      <c r="G8" s="153"/>
    </row>
    <row r="9" ht="21" customHeight="1" spans="1:7">
      <c r="A9" s="154"/>
      <c r="B9" s="150"/>
      <c r="C9" s="151"/>
      <c r="D9" s="150"/>
      <c r="E9" s="95"/>
      <c r="F9" s="152"/>
      <c r="G9" s="153"/>
    </row>
    <row r="10" ht="21" customHeight="1" spans="1:7">
      <c r="A10" s="154"/>
      <c r="B10" s="150"/>
      <c r="C10" s="151"/>
      <c r="D10" s="150"/>
      <c r="E10" s="95"/>
      <c r="F10" s="152"/>
      <c r="G10" s="153"/>
    </row>
    <row r="11" ht="21" customHeight="1" spans="1:7">
      <c r="A11" s="154"/>
      <c r="B11" s="150"/>
      <c r="C11" s="94"/>
      <c r="D11" s="155"/>
      <c r="E11" s="95"/>
      <c r="F11" s="152"/>
      <c r="G11" s="153"/>
    </row>
    <row r="12" ht="21" customHeight="1" spans="1:7">
      <c r="A12" s="154"/>
      <c r="B12" s="150"/>
      <c r="C12" s="94"/>
      <c r="D12" s="155"/>
      <c r="E12" s="95"/>
      <c r="F12" s="152"/>
      <c r="G12" s="153"/>
    </row>
    <row r="13" ht="21" customHeight="1" spans="1:7">
      <c r="A13" s="154"/>
      <c r="B13" s="150"/>
      <c r="C13" s="94"/>
      <c r="D13" s="155"/>
      <c r="E13" s="95"/>
      <c r="F13" s="152"/>
      <c r="G13" s="153"/>
    </row>
    <row r="14" ht="21" customHeight="1" spans="1:7">
      <c r="A14" s="154"/>
      <c r="B14" s="150"/>
      <c r="C14" s="94"/>
      <c r="D14" s="155"/>
      <c r="E14" s="95"/>
      <c r="F14" s="152"/>
      <c r="G14" s="153"/>
    </row>
    <row r="15" ht="21" customHeight="1" spans="1:7">
      <c r="A15" s="91"/>
      <c r="B15" s="155"/>
      <c r="C15" s="94"/>
      <c r="D15" s="94"/>
      <c r="E15" s="95"/>
      <c r="F15" s="95"/>
      <c r="G15" s="91"/>
    </row>
    <row r="16" ht="21" customHeight="1" spans="1:7">
      <c r="A16" s="91"/>
      <c r="B16" s="155"/>
      <c r="C16" s="94"/>
      <c r="D16" s="94"/>
      <c r="E16" s="95"/>
      <c r="F16" s="95"/>
      <c r="G16" s="91"/>
    </row>
    <row r="17" ht="21" customHeight="1" spans="1:7">
      <c r="A17" s="91"/>
      <c r="B17" s="155"/>
      <c r="C17" s="94"/>
      <c r="D17" s="94"/>
      <c r="E17" s="95"/>
      <c r="F17" s="95"/>
      <c r="G17" s="91"/>
    </row>
    <row r="18" ht="21" customHeight="1" spans="1:7">
      <c r="A18" s="91"/>
      <c r="B18" s="155"/>
      <c r="C18" s="94"/>
      <c r="D18" s="94"/>
      <c r="E18" s="95"/>
      <c r="F18" s="95"/>
      <c r="G18" s="91"/>
    </row>
    <row r="19" ht="21" customHeight="1" spans="1:7">
      <c r="A19" s="91"/>
      <c r="B19" s="155"/>
      <c r="C19" s="94"/>
      <c r="D19" s="94"/>
      <c r="E19" s="95"/>
      <c r="F19" s="95"/>
      <c r="G19" s="91"/>
    </row>
    <row r="20" ht="21" customHeight="1" spans="1:7">
      <c r="A20" s="91"/>
      <c r="B20" s="145" t="s">
        <v>1283</v>
      </c>
      <c r="C20" s="94"/>
      <c r="D20" s="94"/>
      <c r="E20" s="95"/>
      <c r="F20" s="95"/>
      <c r="G20" s="91"/>
    </row>
    <row r="21" ht="14.25" spans="1:7">
      <c r="A21" s="29" t="e">
        <f>#REF!&amp;#REF!</f>
        <v>#REF!</v>
      </c>
      <c r="B21" s="31"/>
      <c r="C21" s="31"/>
      <c r="D21" s="207" t="e">
        <f>预收账款!E22</f>
        <v>#REF!</v>
      </c>
      <c r="F21" s="79" t="str">
        <f>现金!G21</f>
        <v>北京卓信大华资产评估有限公司</v>
      </c>
      <c r="G21" s="79"/>
    </row>
    <row r="22" ht="14.25" spans="1:7">
      <c r="A22" s="29" t="e">
        <f>#REF!&amp;#REF!</f>
        <v>#REF!</v>
      </c>
      <c r="B22" s="31"/>
      <c r="C22" s="31"/>
      <c r="D22" s="31"/>
      <c r="E22" s="31"/>
      <c r="F22" s="31"/>
      <c r="G22" s="31"/>
    </row>
  </sheetData>
  <mergeCells count="3">
    <mergeCell ref="B1:F1"/>
    <mergeCell ref="A2:G2"/>
    <mergeCell ref="F21:G21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6"/>
  <sheetViews>
    <sheetView workbookViewId="0">
      <selection activeCell="D6" sqref="D6"/>
    </sheetView>
  </sheetViews>
  <sheetFormatPr defaultColWidth="8.625" defaultRowHeight="15.75"/>
  <cols>
    <col min="1" max="1" width="8.625" style="9" customWidth="1"/>
    <col min="2" max="2" width="29" style="9" customWidth="1"/>
    <col min="3" max="3" width="18.5" style="9" customWidth="1"/>
    <col min="4" max="5" width="19.875" style="40" customWidth="1"/>
    <col min="6" max="6" width="17.875" style="9" customWidth="1"/>
    <col min="7" max="7" width="14.375" style="9" customWidth="1"/>
    <col min="8" max="8" width="14.5" style="9" customWidth="1"/>
    <col min="9" max="16384" width="8.625" style="9"/>
  </cols>
  <sheetData>
    <row r="1" s="1" customFormat="1" ht="30" customHeight="1" spans="3:20">
      <c r="C1" s="38" t="s">
        <v>1284</v>
      </c>
      <c r="D1" s="54"/>
      <c r="E1" s="54"/>
      <c r="F1" s="11" t="s">
        <v>1285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="2" customFormat="1" ht="15" customHeight="1" spans="4:12">
      <c r="D2" s="40"/>
      <c r="E2" s="43"/>
      <c r="F2" s="13"/>
      <c r="G2" s="9"/>
      <c r="I2" s="31"/>
      <c r="J2" s="31"/>
      <c r="K2" s="31"/>
      <c r="L2" s="31"/>
    </row>
    <row r="3" s="3" customFormat="1" ht="21" customHeight="1" spans="1:7">
      <c r="A3" s="3" t="e">
        <f>#REF!</f>
        <v>#REF!</v>
      </c>
      <c r="C3" s="16"/>
      <c r="D3" s="55" t="e">
        <f>#REF!</f>
        <v>#REF!</v>
      </c>
      <c r="E3" s="45"/>
      <c r="F3" s="15" t="s">
        <v>2</v>
      </c>
      <c r="G3" s="16"/>
    </row>
    <row r="4" s="4" customFormat="1" ht="21" customHeight="1" spans="1:6">
      <c r="A4" s="56" t="s">
        <v>53</v>
      </c>
      <c r="B4" s="56" t="s">
        <v>1286</v>
      </c>
      <c r="C4" s="56" t="s">
        <v>321</v>
      </c>
      <c r="D4" s="57" t="s">
        <v>8</v>
      </c>
      <c r="E4" s="57" t="s">
        <v>58</v>
      </c>
      <c r="F4" s="18" t="s">
        <v>169</v>
      </c>
    </row>
    <row r="5" s="5" customFormat="1" ht="21" customHeight="1" spans="1:6">
      <c r="A5" s="19">
        <f>ROW()-4</f>
        <v>1</v>
      </c>
      <c r="B5" s="58"/>
      <c r="C5" s="25"/>
      <c r="D5" s="59"/>
      <c r="E5" s="59"/>
      <c r="F5" s="60"/>
    </row>
    <row r="6" s="5" customFormat="1" ht="21" customHeight="1" spans="1:6">
      <c r="A6" s="61"/>
      <c r="B6" s="58"/>
      <c r="C6" s="25"/>
      <c r="D6" s="59"/>
      <c r="E6" s="59"/>
      <c r="F6" s="60"/>
    </row>
    <row r="7" s="5" customFormat="1" ht="21" customHeight="1" spans="1:6">
      <c r="A7" s="62"/>
      <c r="B7" s="63"/>
      <c r="C7" s="64"/>
      <c r="D7" s="65"/>
      <c r="E7" s="65"/>
      <c r="F7" s="20"/>
    </row>
    <row r="8" s="5" customFormat="1" ht="21" customHeight="1" spans="1:6">
      <c r="A8" s="61"/>
      <c r="B8" s="20"/>
      <c r="C8" s="35"/>
      <c r="D8" s="66"/>
      <c r="E8" s="66"/>
      <c r="F8" s="20"/>
    </row>
    <row r="9" s="5" customFormat="1" ht="21" customHeight="1" spans="1:6">
      <c r="A9" s="61"/>
      <c r="B9" s="20"/>
      <c r="C9" s="20"/>
      <c r="D9" s="66"/>
      <c r="E9" s="66"/>
      <c r="F9" s="20"/>
    </row>
    <row r="10" s="5" customFormat="1" ht="21" customHeight="1" spans="1:6">
      <c r="A10" s="62"/>
      <c r="B10" s="20"/>
      <c r="C10" s="35"/>
      <c r="D10" s="66"/>
      <c r="E10" s="66"/>
      <c r="F10" s="20"/>
    </row>
    <row r="11" s="5" customFormat="1" ht="21" customHeight="1" spans="1:6">
      <c r="A11" s="61"/>
      <c r="B11" s="20"/>
      <c r="C11" s="20"/>
      <c r="D11" s="66"/>
      <c r="E11" s="66"/>
      <c r="F11" s="20"/>
    </row>
    <row r="12" s="5" customFormat="1" ht="21" customHeight="1" spans="1:6">
      <c r="A12" s="61"/>
      <c r="B12" s="20"/>
      <c r="C12" s="35"/>
      <c r="D12" s="66"/>
      <c r="E12" s="66"/>
      <c r="F12" s="20"/>
    </row>
    <row r="13" s="5" customFormat="1" ht="21" customHeight="1" spans="1:6">
      <c r="A13" s="62"/>
      <c r="B13" s="20"/>
      <c r="C13" s="20"/>
      <c r="D13" s="66"/>
      <c r="E13" s="66"/>
      <c r="F13" s="20"/>
    </row>
    <row r="14" s="5" customFormat="1" ht="21" customHeight="1" spans="1:6">
      <c r="A14" s="61"/>
      <c r="B14" s="20"/>
      <c r="C14" s="35"/>
      <c r="D14" s="66"/>
      <c r="E14" s="66"/>
      <c r="F14" s="20"/>
    </row>
    <row r="15" s="5" customFormat="1" ht="21" customHeight="1" spans="1:6">
      <c r="A15" s="61"/>
      <c r="B15" s="20"/>
      <c r="C15" s="20"/>
      <c r="D15" s="66"/>
      <c r="E15" s="66"/>
      <c r="F15" s="20"/>
    </row>
    <row r="16" s="5" customFormat="1" ht="21" customHeight="1" spans="1:6">
      <c r="A16" s="62"/>
      <c r="B16" s="67"/>
      <c r="C16" s="25"/>
      <c r="D16" s="68"/>
      <c r="E16" s="68"/>
      <c r="F16" s="20"/>
    </row>
    <row r="17" s="5" customFormat="1" ht="21" customHeight="1" spans="1:6">
      <c r="A17" s="62"/>
      <c r="B17" s="67"/>
      <c r="C17" s="25"/>
      <c r="D17" s="68"/>
      <c r="E17" s="68"/>
      <c r="F17" s="20"/>
    </row>
    <row r="18" s="5" customFormat="1" ht="21" customHeight="1" spans="1:6">
      <c r="A18" s="61"/>
      <c r="B18" s="20"/>
      <c r="C18" s="20"/>
      <c r="D18" s="66"/>
      <c r="E18" s="66"/>
      <c r="F18" s="20"/>
    </row>
    <row r="19" s="5" customFormat="1" ht="21" customHeight="1" spans="1:6">
      <c r="A19" s="61"/>
      <c r="B19" s="20"/>
      <c r="C19" s="35"/>
      <c r="D19" s="66"/>
      <c r="E19" s="66"/>
      <c r="F19" s="20"/>
    </row>
    <row r="20" s="5" customFormat="1" ht="21" customHeight="1" spans="1:6">
      <c r="A20" s="62"/>
      <c r="B20" s="20"/>
      <c r="C20" s="25"/>
      <c r="D20" s="49"/>
      <c r="E20" s="49"/>
      <c r="F20" s="20"/>
    </row>
    <row r="21" s="6" customFormat="1" ht="21" customHeight="1" spans="1:6">
      <c r="A21" s="37"/>
      <c r="B21" s="17" t="s">
        <v>1123</v>
      </c>
      <c r="C21" s="27"/>
      <c r="D21" s="28">
        <f>SUM(D5:D20)</f>
        <v>0</v>
      </c>
      <c r="E21" s="28">
        <f>SUM(E5:E20)</f>
        <v>0</v>
      </c>
      <c r="F21" s="27"/>
    </row>
    <row r="22" s="7" customFormat="1" ht="14.25" customHeight="1" spans="1:6">
      <c r="A22" s="29" t="e">
        <f>#REF!&amp;#REF!</f>
        <v>#REF!</v>
      </c>
      <c r="D22" s="29" t="e">
        <f>#REF!&amp;#REF!</f>
        <v>#REF!</v>
      </c>
      <c r="E22" s="69" t="str">
        <f>现金!G21</f>
        <v>北京卓信大华资产评估有限公司</v>
      </c>
      <c r="F22" s="69"/>
    </row>
    <row r="23" s="5" customFormat="1" ht="12.75" spans="1:5">
      <c r="A23" s="29" t="e">
        <f>#REF!&amp;#REF!</f>
        <v>#REF!</v>
      </c>
      <c r="D23" s="70"/>
      <c r="E23" s="70"/>
    </row>
    <row r="24" s="5" customFormat="1" ht="12.75" spans="4:5">
      <c r="D24" s="70"/>
      <c r="E24" s="70"/>
    </row>
    <row r="25" s="5" customFormat="1" ht="12.75" spans="4:5">
      <c r="D25" s="70"/>
      <c r="E25" s="70"/>
    </row>
    <row r="26" s="5" customFormat="1" ht="12.75" spans="4:5">
      <c r="D26" s="70"/>
      <c r="E26" s="70"/>
    </row>
    <row r="27" s="5" customFormat="1" ht="12.75" spans="4:5">
      <c r="D27" s="70"/>
      <c r="E27" s="70"/>
    </row>
    <row r="28" s="5" customFormat="1" ht="12.75" spans="4:5">
      <c r="D28" s="70"/>
      <c r="E28" s="70"/>
    </row>
    <row r="29" s="5" customFormat="1" ht="12.75" spans="4:5">
      <c r="D29" s="70"/>
      <c r="E29" s="70"/>
    </row>
    <row r="30" s="5" customFormat="1" ht="12.75" spans="4:5">
      <c r="D30" s="50"/>
      <c r="E30" s="50"/>
    </row>
    <row r="31" s="5" customFormat="1" ht="12.75" spans="4:5">
      <c r="D31" s="50"/>
      <c r="E31" s="50"/>
    </row>
    <row r="32" s="5" customFormat="1" ht="12.75" spans="4:5">
      <c r="D32" s="50"/>
      <c r="E32" s="50"/>
    </row>
    <row r="33" s="5" customFormat="1" ht="12.75" spans="4:5">
      <c r="D33" s="50"/>
      <c r="E33" s="50"/>
    </row>
    <row r="34" s="5" customFormat="1" ht="12.75" spans="4:5">
      <c r="D34" s="50"/>
      <c r="E34" s="50"/>
    </row>
    <row r="35" s="5" customFormat="1" ht="12.75" spans="4:5">
      <c r="D35" s="50"/>
      <c r="E35" s="50"/>
    </row>
    <row r="36" s="5" customFormat="1" ht="12.75" spans="4:5">
      <c r="D36" s="50"/>
      <c r="E36" s="50"/>
    </row>
    <row r="37" s="5" customFormat="1" ht="12.75" spans="4:5">
      <c r="D37" s="50"/>
      <c r="E37" s="50"/>
    </row>
    <row r="38" s="5" customFormat="1" ht="12.75" spans="4:5">
      <c r="D38" s="50"/>
      <c r="E38" s="50"/>
    </row>
    <row r="39" s="5" customFormat="1" ht="12.75" spans="4:5">
      <c r="D39" s="50"/>
      <c r="E39" s="50"/>
    </row>
    <row r="40" s="5" customFormat="1" ht="12.75" spans="4:5">
      <c r="D40" s="50"/>
      <c r="E40" s="50"/>
    </row>
    <row r="41" s="5" customFormat="1" ht="12.75" spans="4:5">
      <c r="D41" s="50"/>
      <c r="E41" s="50"/>
    </row>
    <row r="42" s="5" customFormat="1" ht="12.75" spans="4:5">
      <c r="D42" s="50"/>
      <c r="E42" s="50"/>
    </row>
    <row r="43" s="5" customFormat="1" ht="12.75" spans="4:5">
      <c r="D43" s="50"/>
      <c r="E43" s="50"/>
    </row>
    <row r="44" s="5" customFormat="1" ht="12.75" spans="4:5">
      <c r="D44" s="50"/>
      <c r="E44" s="50"/>
    </row>
    <row r="45" s="5" customFormat="1" ht="12.75" spans="4:5">
      <c r="D45" s="50"/>
      <c r="E45" s="50"/>
    </row>
    <row r="46" s="5" customFormat="1" ht="12.75" spans="4:5">
      <c r="D46" s="50"/>
      <c r="E46" s="50"/>
    </row>
    <row r="47" s="8" customFormat="1" ht="12.75" spans="4:5">
      <c r="D47" s="52"/>
      <c r="E47" s="52"/>
    </row>
    <row r="48" s="8" customFormat="1" ht="12.75" spans="4:5">
      <c r="D48" s="52"/>
      <c r="E48" s="52"/>
    </row>
    <row r="49" s="8" customFormat="1" ht="12.75" spans="4:5">
      <c r="D49" s="52"/>
      <c r="E49" s="52"/>
    </row>
    <row r="50" s="8" customFormat="1" ht="12.75" spans="4:5">
      <c r="D50" s="52"/>
      <c r="E50" s="52"/>
    </row>
    <row r="51" s="8" customFormat="1" ht="12.75" spans="4:5">
      <c r="D51" s="52"/>
      <c r="E51" s="52"/>
    </row>
    <row r="52" s="8" customFormat="1" ht="12.75" spans="4:5">
      <c r="D52" s="52"/>
      <c r="E52" s="52"/>
    </row>
    <row r="53" s="8" customFormat="1" ht="12.75" spans="4:5">
      <c r="D53" s="52"/>
      <c r="E53" s="52"/>
    </row>
    <row r="54" s="8" customFormat="1" ht="12.75" spans="4:5">
      <c r="D54" s="52"/>
      <c r="E54" s="52"/>
    </row>
    <row r="55" s="8" customFormat="1" ht="12.75" spans="4:5">
      <c r="D55" s="52"/>
      <c r="E55" s="52"/>
    </row>
    <row r="56" s="8" customFormat="1" ht="12.75" spans="4:5">
      <c r="D56" s="52"/>
      <c r="E56" s="52"/>
    </row>
    <row r="57" s="8" customFormat="1" ht="12.75" spans="4:5">
      <c r="D57" s="52"/>
      <c r="E57" s="52"/>
    </row>
    <row r="58" s="8" customFormat="1" ht="12.75" spans="4:5">
      <c r="D58" s="52"/>
      <c r="E58" s="52"/>
    </row>
    <row r="59" s="8" customFormat="1" ht="12.75" spans="4:5">
      <c r="D59" s="52"/>
      <c r="E59" s="52"/>
    </row>
    <row r="60" s="8" customFormat="1" ht="12.75" spans="4:5">
      <c r="D60" s="52"/>
      <c r="E60" s="52"/>
    </row>
    <row r="61" s="8" customFormat="1" ht="12.75" spans="4:5">
      <c r="D61" s="52"/>
      <c r="E61" s="52"/>
    </row>
    <row r="62" s="8" customFormat="1" ht="12.75" spans="4:5">
      <c r="D62" s="52"/>
      <c r="E62" s="52"/>
    </row>
    <row r="63" s="8" customFormat="1" ht="12.75" spans="4:5">
      <c r="D63" s="52"/>
      <c r="E63" s="52"/>
    </row>
    <row r="64" s="8" customFormat="1" ht="12.75" spans="4:5">
      <c r="D64" s="52"/>
      <c r="E64" s="52"/>
    </row>
    <row r="65" s="8" customFormat="1" ht="12.75" spans="4:5">
      <c r="D65" s="52"/>
      <c r="E65" s="52"/>
    </row>
    <row r="66" s="8" customFormat="1" ht="12.75" spans="4:5">
      <c r="D66" s="52"/>
      <c r="E66" s="52"/>
    </row>
    <row r="67" s="8" customFormat="1" ht="12.75" spans="4:5">
      <c r="D67" s="52"/>
      <c r="E67" s="52"/>
    </row>
    <row r="68" s="8" customFormat="1" ht="12.75" spans="4:5">
      <c r="D68" s="52"/>
      <c r="E68" s="52"/>
    </row>
    <row r="69" s="8" customFormat="1" ht="12.75" spans="4:5">
      <c r="D69" s="52"/>
      <c r="E69" s="52"/>
    </row>
    <row r="70" s="8" customFormat="1" ht="12.75" spans="4:5">
      <c r="D70" s="52"/>
      <c r="E70" s="52"/>
    </row>
    <row r="71" s="8" customFormat="1" ht="12.75" spans="4:5">
      <c r="D71" s="52"/>
      <c r="E71" s="52"/>
    </row>
    <row r="72" s="8" customFormat="1" ht="12.75" spans="4:5">
      <c r="D72" s="52"/>
      <c r="E72" s="52"/>
    </row>
    <row r="73" s="8" customFormat="1" ht="12.75" spans="4:5">
      <c r="D73" s="52"/>
      <c r="E73" s="52"/>
    </row>
    <row r="74" s="8" customFormat="1" ht="12.75" spans="4:5">
      <c r="D74" s="52"/>
      <c r="E74" s="52"/>
    </row>
    <row r="75" s="8" customFormat="1" ht="12.75" spans="4:5">
      <c r="D75" s="52"/>
      <c r="E75" s="52"/>
    </row>
    <row r="76" s="8" customFormat="1" ht="12.75" spans="4:5">
      <c r="D76" s="52"/>
      <c r="E76" s="52"/>
    </row>
    <row r="77" s="8" customFormat="1" ht="12.75" spans="4:5">
      <c r="D77" s="52"/>
      <c r="E77" s="52"/>
    </row>
    <row r="78" ht="14.25" spans="1:2">
      <c r="A78" s="8"/>
      <c r="B78" s="8"/>
    </row>
    <row r="79" ht="14.25" spans="1:2">
      <c r="A79" s="8"/>
      <c r="B79" s="8"/>
    </row>
    <row r="80" ht="14.25" spans="1:2">
      <c r="A80" s="8"/>
      <c r="B80" s="8"/>
    </row>
    <row r="81" ht="14.25" spans="1:2">
      <c r="A81" s="8"/>
      <c r="B81" s="8"/>
    </row>
    <row r="82" ht="14.25" spans="1:2">
      <c r="A82" s="8"/>
      <c r="B82" s="8"/>
    </row>
    <row r="83" ht="14.25" spans="1:2">
      <c r="A83" s="8"/>
      <c r="B83" s="8"/>
    </row>
    <row r="84" ht="14.25" spans="1:2">
      <c r="A84" s="8"/>
      <c r="B84" s="8"/>
    </row>
    <row r="85" ht="14.25" spans="1:2">
      <c r="A85" s="8"/>
      <c r="B85" s="8"/>
    </row>
    <row r="86" ht="14.25" spans="1:2">
      <c r="A86" s="8"/>
      <c r="B86" s="8"/>
    </row>
    <row r="87" ht="14.25" spans="1:2">
      <c r="A87" s="8"/>
      <c r="B87" s="8"/>
    </row>
    <row r="88" ht="14.25" spans="1:2">
      <c r="A88" s="8"/>
      <c r="B88" s="8"/>
    </row>
    <row r="89" ht="14.25" spans="1:2">
      <c r="A89" s="8"/>
      <c r="B89" s="8"/>
    </row>
    <row r="90" ht="14.25" spans="1:2">
      <c r="A90" s="8"/>
      <c r="B90" s="8"/>
    </row>
    <row r="91" ht="14.25" spans="1:2">
      <c r="A91" s="8"/>
      <c r="B91" s="8"/>
    </row>
    <row r="92" ht="14.25" spans="1:2">
      <c r="A92" s="8"/>
      <c r="B92" s="8"/>
    </row>
    <row r="93" ht="14.25" spans="1:2">
      <c r="A93" s="8"/>
      <c r="B93" s="8"/>
    </row>
    <row r="94" ht="14.25" spans="1:2">
      <c r="A94" s="8"/>
      <c r="B94" s="8"/>
    </row>
    <row r="95" ht="14.25" spans="1:2">
      <c r="A95" s="8"/>
      <c r="B95" s="8"/>
    </row>
    <row r="96" ht="14.25" spans="1:2">
      <c r="A96" s="8"/>
      <c r="B96" s="8"/>
    </row>
    <row r="97" ht="14.25" spans="1:2">
      <c r="A97" s="8"/>
      <c r="B97" s="8"/>
    </row>
    <row r="98" ht="14.25" spans="1:2">
      <c r="A98" s="8"/>
      <c r="B98" s="8"/>
    </row>
    <row r="99" ht="14.25" spans="1:2">
      <c r="A99" s="8"/>
      <c r="B99" s="8"/>
    </row>
    <row r="100" ht="14.25" spans="1:2">
      <c r="A100" s="8"/>
      <c r="B100" s="8"/>
    </row>
    <row r="101" ht="14.25" spans="1:2">
      <c r="A101" s="8"/>
      <c r="B101" s="8"/>
    </row>
    <row r="102" ht="14.25" spans="1:2">
      <c r="A102" s="8"/>
      <c r="B102" s="8"/>
    </row>
    <row r="103" ht="14.25" spans="1:2">
      <c r="A103" s="8"/>
      <c r="B103" s="8"/>
    </row>
    <row r="104" ht="14.25" spans="1:2">
      <c r="A104" s="8"/>
      <c r="B104" s="8"/>
    </row>
    <row r="105" ht="14.25" spans="1:2">
      <c r="A105" s="8"/>
      <c r="B105" s="8"/>
    </row>
    <row r="106" ht="14.25" spans="1:2">
      <c r="A106" s="8"/>
      <c r="B106" s="8"/>
    </row>
    <row r="107" ht="14.25" spans="1:2">
      <c r="A107" s="8"/>
      <c r="B107" s="8"/>
    </row>
    <row r="108" ht="14.25" spans="1:2">
      <c r="A108" s="8"/>
      <c r="B108" s="8"/>
    </row>
    <row r="109" ht="14.25" spans="1:2">
      <c r="A109" s="8"/>
      <c r="B109" s="8"/>
    </row>
    <row r="110" ht="14.25" spans="1:2">
      <c r="A110" s="8"/>
      <c r="B110" s="8"/>
    </row>
    <row r="111" ht="14.25" spans="1:2">
      <c r="A111" s="8"/>
      <c r="B111" s="8"/>
    </row>
    <row r="112" ht="14.25" spans="1:2">
      <c r="A112" s="8"/>
      <c r="B112" s="8"/>
    </row>
    <row r="113" ht="14.25" spans="1:2">
      <c r="A113" s="8"/>
      <c r="B113" s="8"/>
    </row>
    <row r="114" ht="14.25" spans="1:2">
      <c r="A114" s="8"/>
      <c r="B114" s="8"/>
    </row>
    <row r="115" ht="14.25" spans="1:2">
      <c r="A115" s="8"/>
      <c r="B115" s="8"/>
    </row>
    <row r="116" ht="14.25" spans="1:2">
      <c r="A116" s="8"/>
      <c r="B116" s="8"/>
    </row>
    <row r="117" ht="14.25" spans="1:2">
      <c r="A117" s="8"/>
      <c r="B117" s="8"/>
    </row>
    <row r="118" ht="14.25" spans="1:2">
      <c r="A118" s="8"/>
      <c r="B118" s="8"/>
    </row>
    <row r="119" ht="14.25" spans="1:2">
      <c r="A119" s="8"/>
      <c r="B119" s="8"/>
    </row>
    <row r="120" ht="14.25" spans="1:2">
      <c r="A120" s="8"/>
      <c r="B120" s="8"/>
    </row>
    <row r="121" ht="14.25" spans="1:2">
      <c r="A121" s="8"/>
      <c r="B121" s="8"/>
    </row>
    <row r="122" ht="14.25" spans="1:2">
      <c r="A122" s="8"/>
      <c r="B122" s="8"/>
    </row>
    <row r="123" ht="14.25" spans="1:2">
      <c r="A123" s="8"/>
      <c r="B123" s="8"/>
    </row>
    <row r="124" ht="14.25" spans="1:2">
      <c r="A124" s="8"/>
      <c r="B124" s="8"/>
    </row>
    <row r="125" ht="14.25" spans="1:2">
      <c r="A125" s="8"/>
      <c r="B125" s="8"/>
    </row>
    <row r="126" ht="14.25" spans="1:2">
      <c r="A126" s="8"/>
      <c r="B126" s="8"/>
    </row>
    <row r="127" ht="14.25" spans="1:2">
      <c r="A127" s="8"/>
      <c r="B127" s="8"/>
    </row>
    <row r="128" ht="14.25" spans="1:2">
      <c r="A128" s="8"/>
      <c r="B128" s="8"/>
    </row>
    <row r="129" ht="14.25" spans="1:2">
      <c r="A129" s="8"/>
      <c r="B129" s="8"/>
    </row>
    <row r="130" ht="14.25" spans="1:2">
      <c r="A130" s="8"/>
      <c r="B130" s="8"/>
    </row>
    <row r="131" ht="14.25" spans="1:2">
      <c r="A131" s="8"/>
      <c r="B131" s="8"/>
    </row>
    <row r="132" ht="14.25" spans="1:2">
      <c r="A132" s="8"/>
      <c r="B132" s="8"/>
    </row>
    <row r="133" ht="14.25" spans="1:2">
      <c r="A133" s="8"/>
      <c r="B133" s="8"/>
    </row>
    <row r="134" ht="14.25" spans="1:2">
      <c r="A134" s="8"/>
      <c r="B134" s="8"/>
    </row>
    <row r="135" ht="14.25" spans="1:2">
      <c r="A135" s="8"/>
      <c r="B135" s="8"/>
    </row>
    <row r="136" ht="14.25" spans="1:2">
      <c r="A136" s="8"/>
      <c r="B136" s="8"/>
    </row>
    <row r="137" ht="14.25" spans="1:2">
      <c r="A137" s="8"/>
      <c r="B137" s="8"/>
    </row>
    <row r="138" ht="14.25" spans="1:2">
      <c r="A138" s="8"/>
      <c r="B138" s="8"/>
    </row>
    <row r="139" ht="14.25" spans="1:2">
      <c r="A139" s="8"/>
      <c r="B139" s="8"/>
    </row>
    <row r="140" ht="14.25" spans="1:2">
      <c r="A140" s="8"/>
      <c r="B140" s="8"/>
    </row>
    <row r="141" ht="14.25" spans="1:2">
      <c r="A141" s="8"/>
      <c r="B141" s="8"/>
    </row>
    <row r="142" ht="14.25" spans="1:2">
      <c r="A142" s="8"/>
      <c r="B142" s="8"/>
    </row>
    <row r="143" ht="14.25" spans="1:2">
      <c r="A143" s="8"/>
      <c r="B143" s="8"/>
    </row>
    <row r="144" ht="14.25" spans="1:2">
      <c r="A144" s="8"/>
      <c r="B144" s="8"/>
    </row>
    <row r="145" ht="14.25" spans="1:2">
      <c r="A145" s="8"/>
      <c r="B145" s="8"/>
    </row>
    <row r="146" ht="14.25" spans="1:2">
      <c r="A146" s="8"/>
      <c r="B146" s="8"/>
    </row>
  </sheetData>
  <mergeCells count="1">
    <mergeCell ref="E22:F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E25" sqref="E25"/>
    </sheetView>
  </sheetViews>
  <sheetFormatPr defaultColWidth="9" defaultRowHeight="16.35" customHeight="1"/>
  <cols>
    <col min="1" max="1" width="6.625" style="199" customWidth="1"/>
    <col min="2" max="2" width="20" style="199" customWidth="1"/>
    <col min="3" max="3" width="10.625" style="199" customWidth="1" outlineLevel="1"/>
    <col min="4" max="4" width="11.625" style="199" customWidth="1" outlineLevel="1"/>
    <col min="5" max="5" width="15.125" style="199" customWidth="1"/>
    <col min="6" max="8" width="11.625" style="825" customWidth="1"/>
    <col min="9" max="9" width="11.625" style="199" customWidth="1"/>
    <col min="10" max="16384" width="9" style="199"/>
  </cols>
  <sheetData>
    <row r="1" s="351" customFormat="1" ht="30" customHeight="1" spans="1:9">
      <c r="A1" s="136" t="s">
        <v>98</v>
      </c>
      <c r="B1" s="919"/>
      <c r="C1" s="919"/>
      <c r="D1" s="919"/>
      <c r="E1" s="919"/>
      <c r="F1" s="919"/>
      <c r="G1" s="919"/>
      <c r="H1" s="919"/>
      <c r="I1" s="79" t="s">
        <v>99</v>
      </c>
    </row>
    <row r="2" customHeight="1" spans="1:8">
      <c r="A2" s="272"/>
      <c r="B2" s="272"/>
      <c r="C2" s="272"/>
      <c r="D2" s="272"/>
      <c r="E2" s="272"/>
      <c r="F2" s="272"/>
      <c r="G2" s="273"/>
      <c r="H2" s="273"/>
    </row>
    <row r="3" s="275" customFormat="1" customHeight="1" spans="1:9">
      <c r="A3" s="274" t="e">
        <f>#REF!</f>
        <v>#REF!</v>
      </c>
      <c r="E3" s="14" t="e">
        <f>"             "&amp;#REF!</f>
        <v>#REF!</v>
      </c>
      <c r="F3" s="276"/>
      <c r="G3" s="276"/>
      <c r="H3" s="276"/>
      <c r="I3" s="142" t="s">
        <v>100</v>
      </c>
    </row>
    <row r="4" s="273" customFormat="1" ht="21" customHeight="1" spans="1:9">
      <c r="A4" s="277" t="s">
        <v>3</v>
      </c>
      <c r="B4" s="277" t="s">
        <v>101</v>
      </c>
      <c r="C4" s="277" t="s">
        <v>76</v>
      </c>
      <c r="D4" s="278" t="s">
        <v>102</v>
      </c>
      <c r="E4" s="278" t="s">
        <v>103</v>
      </c>
      <c r="F4" s="277" t="s">
        <v>104</v>
      </c>
      <c r="G4" s="279" t="s">
        <v>9</v>
      </c>
      <c r="H4" s="279" t="s">
        <v>10</v>
      </c>
      <c r="I4" s="280" t="s">
        <v>11</v>
      </c>
    </row>
    <row r="5" ht="21" customHeight="1" spans="1:9">
      <c r="A5" s="19">
        <f>ROW()-4</f>
        <v>1</v>
      </c>
      <c r="B5" s="1097"/>
      <c r="C5" s="1097"/>
      <c r="D5" s="1098"/>
      <c r="E5" s="1099"/>
      <c r="F5" s="1100"/>
      <c r="G5" s="761"/>
      <c r="H5" s="386"/>
      <c r="I5" s="286"/>
    </row>
    <row r="6" ht="21" customHeight="1" spans="1:9">
      <c r="A6" s="19">
        <f>ROW()-4</f>
        <v>2</v>
      </c>
      <c r="B6" s="1097"/>
      <c r="C6" s="1097"/>
      <c r="D6" s="1098"/>
      <c r="E6" s="1099"/>
      <c r="F6" s="1100"/>
      <c r="G6" s="761"/>
      <c r="H6" s="386"/>
      <c r="I6" s="286"/>
    </row>
    <row r="7" ht="21" customHeight="1" spans="1:9">
      <c r="A7" s="19">
        <f>ROW()-4</f>
        <v>3</v>
      </c>
      <c r="B7" s="1097"/>
      <c r="C7" s="1097"/>
      <c r="D7" s="1098"/>
      <c r="E7" s="1099"/>
      <c r="F7" s="1100"/>
      <c r="G7" s="761"/>
      <c r="H7" s="386"/>
      <c r="I7" s="286"/>
    </row>
    <row r="8" ht="21" customHeight="1" spans="1:9">
      <c r="A8" s="1101"/>
      <c r="B8" s="1097"/>
      <c r="C8" s="1097"/>
      <c r="D8" s="1098"/>
      <c r="E8" s="1099"/>
      <c r="F8" s="1100"/>
      <c r="G8" s="761"/>
      <c r="H8" s="386"/>
      <c r="I8" s="286"/>
    </row>
    <row r="9" ht="21" customHeight="1" spans="1:9">
      <c r="A9" s="1101"/>
      <c r="B9" s="1097"/>
      <c r="C9" s="1097"/>
      <c r="D9" s="1098"/>
      <c r="E9" s="1099"/>
      <c r="F9" s="1100"/>
      <c r="G9" s="761"/>
      <c r="H9" s="386"/>
      <c r="I9" s="286"/>
    </row>
    <row r="10" ht="21" customHeight="1" spans="1:9">
      <c r="A10" s="1101"/>
      <c r="B10" s="1097"/>
      <c r="C10" s="1097"/>
      <c r="D10" s="1098"/>
      <c r="E10" s="1099"/>
      <c r="F10" s="1100"/>
      <c r="G10" s="761"/>
      <c r="H10" s="386"/>
      <c r="I10" s="286"/>
    </row>
    <row r="11" ht="21" customHeight="1" spans="1:9">
      <c r="A11" s="1101"/>
      <c r="B11" s="1097"/>
      <c r="C11" s="1097"/>
      <c r="D11" s="1098"/>
      <c r="E11" s="1099"/>
      <c r="F11" s="1100"/>
      <c r="G11" s="761"/>
      <c r="H11" s="386"/>
      <c r="I11" s="286"/>
    </row>
    <row r="12" ht="21" customHeight="1" spans="1:9">
      <c r="A12" s="1101"/>
      <c r="B12" s="1097"/>
      <c r="C12" s="1097"/>
      <c r="D12" s="1098"/>
      <c r="E12" s="1099"/>
      <c r="F12" s="1100"/>
      <c r="G12" s="761"/>
      <c r="H12" s="386"/>
      <c r="I12" s="286"/>
    </row>
    <row r="13" ht="21" customHeight="1" spans="1:9">
      <c r="A13" s="1101"/>
      <c r="B13" s="1097"/>
      <c r="C13" s="1097"/>
      <c r="D13" s="1098"/>
      <c r="E13" s="1099"/>
      <c r="F13" s="1100"/>
      <c r="G13" s="761"/>
      <c r="H13" s="386"/>
      <c r="I13" s="286"/>
    </row>
    <row r="14" ht="21" customHeight="1" spans="1:9">
      <c r="A14" s="1101"/>
      <c r="B14" s="1097"/>
      <c r="C14" s="1097"/>
      <c r="D14" s="1098"/>
      <c r="E14" s="1099"/>
      <c r="F14" s="1100"/>
      <c r="G14" s="761"/>
      <c r="H14" s="386"/>
      <c r="I14" s="286"/>
    </row>
    <row r="15" ht="21" customHeight="1" spans="1:9">
      <c r="A15" s="1101"/>
      <c r="B15" s="1097"/>
      <c r="C15" s="1097"/>
      <c r="D15" s="1098"/>
      <c r="E15" s="1099"/>
      <c r="F15" s="1100"/>
      <c r="G15" s="761"/>
      <c r="H15" s="386"/>
      <c r="I15" s="286"/>
    </row>
    <row r="16" ht="21" customHeight="1" spans="1:9">
      <c r="A16" s="224"/>
      <c r="B16" s="17" t="s">
        <v>105</v>
      </c>
      <c r="C16" s="290"/>
      <c r="D16" s="291"/>
      <c r="E16" s="292"/>
      <c r="F16" s="761"/>
      <c r="G16" s="761"/>
      <c r="H16" s="386"/>
      <c r="I16" s="286"/>
    </row>
    <row r="17" ht="21" customHeight="1" spans="1:9">
      <c r="A17" s="224"/>
      <c r="B17" s="17" t="s">
        <v>106</v>
      </c>
      <c r="C17" s="290"/>
      <c r="D17" s="291"/>
      <c r="E17" s="292"/>
      <c r="F17" s="761"/>
      <c r="G17" s="761"/>
      <c r="H17" s="386"/>
      <c r="I17" s="286"/>
    </row>
    <row r="18" ht="21" customHeight="1" spans="1:9">
      <c r="A18" s="224"/>
      <c r="B18" s="17" t="s">
        <v>107</v>
      </c>
      <c r="C18" s="481"/>
      <c r="D18" s="292"/>
      <c r="E18" s="1102"/>
      <c r="F18" s="761"/>
      <c r="G18" s="761"/>
      <c r="H18" s="386"/>
      <c r="I18" s="286"/>
    </row>
    <row r="19" customHeight="1" spans="1:11">
      <c r="A19" s="29" t="e">
        <f>#REF!&amp;#REF!</f>
        <v>#REF!</v>
      </c>
      <c r="B19" s="8"/>
      <c r="C19" s="8"/>
      <c r="D19" s="8"/>
      <c r="E19" s="29" t="e">
        <f>#REF!&amp;#REF!</f>
        <v>#REF!</v>
      </c>
      <c r="F19" s="199"/>
      <c r="G19" s="293" t="str">
        <f>现金!G21</f>
        <v>北京卓信大华资产评估有限公司</v>
      </c>
      <c r="H19" s="293"/>
      <c r="I19" s="293"/>
      <c r="K19" s="1103"/>
    </row>
    <row r="20" customHeight="1" spans="1:11">
      <c r="A20" s="29" t="e">
        <f>#REF!&amp;#REF!</f>
        <v>#REF!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customHeight="1" spans="1:9">
      <c r="A21" s="1103"/>
      <c r="B21" s="1103"/>
      <c r="C21" s="1103"/>
      <c r="D21" s="1103"/>
      <c r="E21" s="1103"/>
      <c r="F21" s="1103"/>
      <c r="G21" s="1103"/>
      <c r="H21" s="1103"/>
      <c r="I21" s="1103"/>
    </row>
  </sheetData>
  <mergeCells count="2">
    <mergeCell ref="A1:H1"/>
    <mergeCell ref="G19:I19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6" sqref="D6"/>
    </sheetView>
  </sheetViews>
  <sheetFormatPr defaultColWidth="8.875" defaultRowHeight="15.75" outlineLevelCol="6"/>
  <cols>
    <col min="1" max="1" width="7.125" style="9" customWidth="1"/>
    <col min="2" max="2" width="27.125" style="9" customWidth="1"/>
    <col min="3" max="4" width="16.5" style="9" customWidth="1"/>
    <col min="5" max="5" width="18.5" style="9" customWidth="1"/>
    <col min="6" max="6" width="21.375" style="9" customWidth="1"/>
    <col min="7" max="7" width="16.5" style="9" customWidth="1"/>
    <col min="8" max="16384" width="8.875" style="9"/>
  </cols>
  <sheetData>
    <row r="1" ht="23.25" spans="1:7">
      <c r="A1" s="1"/>
      <c r="B1" s="10" t="s">
        <v>1287</v>
      </c>
      <c r="C1" s="10"/>
      <c r="D1" s="10"/>
      <c r="E1" s="10"/>
      <c r="F1" s="10"/>
      <c r="G1" s="11" t="s">
        <v>1288</v>
      </c>
    </row>
    <row r="2" ht="16.5" spans="1:7">
      <c r="A2" s="2"/>
      <c r="B2" s="2"/>
      <c r="C2" s="2"/>
      <c r="D2" s="2"/>
      <c r="E2" s="43"/>
      <c r="F2" s="43"/>
      <c r="G2" s="13"/>
    </row>
    <row r="3" s="53" customFormat="1" ht="14.25" spans="1:7">
      <c r="A3" s="3" t="e">
        <f>#REF!</f>
        <v>#REF!</v>
      </c>
      <c r="B3" s="3"/>
      <c r="C3" s="3"/>
      <c r="D3" s="201" t="e">
        <f>#REF!</f>
        <v>#REF!</v>
      </c>
      <c r="E3" s="201"/>
      <c r="F3" s="45"/>
      <c r="G3" s="15" t="s">
        <v>2</v>
      </c>
    </row>
    <row r="4" ht="21" customHeight="1" spans="1:7">
      <c r="A4" s="18" t="s">
        <v>53</v>
      </c>
      <c r="B4" s="18" t="s">
        <v>1289</v>
      </c>
      <c r="C4" s="18" t="s">
        <v>321</v>
      </c>
      <c r="D4" s="18" t="s">
        <v>1290</v>
      </c>
      <c r="E4" s="46" t="s">
        <v>8</v>
      </c>
      <c r="F4" s="46" t="s">
        <v>58</v>
      </c>
      <c r="G4" s="18" t="s">
        <v>169</v>
      </c>
    </row>
    <row r="5" ht="21" customHeight="1" spans="1:7">
      <c r="A5" s="19">
        <f>ROW()-4</f>
        <v>1</v>
      </c>
      <c r="B5" s="25"/>
      <c r="C5" s="202"/>
      <c r="D5" s="203"/>
      <c r="E5" s="66"/>
      <c r="F5" s="66"/>
      <c r="G5" s="20"/>
    </row>
    <row r="6" ht="21" customHeight="1" spans="1:7">
      <c r="A6" s="19">
        <f>ROW()-4</f>
        <v>2</v>
      </c>
      <c r="B6" s="25"/>
      <c r="C6" s="25"/>
      <c r="D6" s="203"/>
      <c r="E6" s="66"/>
      <c r="F6" s="66"/>
      <c r="G6" s="20"/>
    </row>
    <row r="7" ht="21" customHeight="1" spans="1:7">
      <c r="A7" s="19">
        <f>ROW()-4</f>
        <v>3</v>
      </c>
      <c r="B7" s="25"/>
      <c r="C7" s="25"/>
      <c r="D7" s="203"/>
      <c r="E7" s="66"/>
      <c r="F7" s="66"/>
      <c r="G7" s="20"/>
    </row>
    <row r="8" ht="21" customHeight="1" spans="1:7">
      <c r="A8" s="19">
        <f>ROW()-4</f>
        <v>4</v>
      </c>
      <c r="B8" s="25"/>
      <c r="C8" s="25"/>
      <c r="D8" s="203"/>
      <c r="E8" s="66"/>
      <c r="F8" s="66"/>
      <c r="G8" s="20"/>
    </row>
    <row r="9" ht="21" customHeight="1" spans="1:7">
      <c r="A9" s="19">
        <f>ROW()-4</f>
        <v>5</v>
      </c>
      <c r="B9" s="25"/>
      <c r="C9" s="25"/>
      <c r="D9" s="203"/>
      <c r="E9" s="66"/>
      <c r="F9" s="66"/>
      <c r="G9" s="20"/>
    </row>
    <row r="10" ht="21" customHeight="1" spans="1:7">
      <c r="A10" s="23"/>
      <c r="B10" s="25"/>
      <c r="C10" s="25"/>
      <c r="D10" s="203"/>
      <c r="E10" s="66"/>
      <c r="F10" s="66"/>
      <c r="G10" s="20"/>
    </row>
    <row r="11" ht="21" customHeight="1" spans="1:7">
      <c r="A11" s="23"/>
      <c r="B11" s="25"/>
      <c r="C11" s="25"/>
      <c r="D11" s="25"/>
      <c r="E11" s="66"/>
      <c r="F11" s="66"/>
      <c r="G11" s="20"/>
    </row>
    <row r="12" ht="21" customHeight="1" spans="1:7">
      <c r="A12" s="23"/>
      <c r="B12" s="25"/>
      <c r="C12" s="25"/>
      <c r="D12" s="25"/>
      <c r="E12" s="66"/>
      <c r="F12" s="66"/>
      <c r="G12" s="20"/>
    </row>
    <row r="13" ht="21" customHeight="1" spans="1:7">
      <c r="A13" s="23"/>
      <c r="B13" s="25"/>
      <c r="C13" s="25"/>
      <c r="D13" s="25"/>
      <c r="E13" s="66"/>
      <c r="F13" s="66"/>
      <c r="G13" s="20"/>
    </row>
    <row r="14" ht="21" customHeight="1" spans="1:7">
      <c r="A14" s="23"/>
      <c r="B14" s="25"/>
      <c r="C14" s="25"/>
      <c r="D14" s="25"/>
      <c r="E14" s="66"/>
      <c r="F14" s="66"/>
      <c r="G14" s="20"/>
    </row>
    <row r="15" ht="21" customHeight="1" spans="1:7">
      <c r="A15" s="36"/>
      <c r="B15" s="20"/>
      <c r="C15" s="25"/>
      <c r="D15" s="20"/>
      <c r="E15" s="49"/>
      <c r="F15" s="49"/>
      <c r="G15" s="20"/>
    </row>
    <row r="16" ht="21" customHeight="1" spans="1:7">
      <c r="A16" s="36"/>
      <c r="B16" s="20"/>
      <c r="C16" s="25"/>
      <c r="D16" s="20"/>
      <c r="E16" s="49"/>
      <c r="F16" s="49"/>
      <c r="G16" s="20"/>
    </row>
    <row r="17" ht="21" customHeight="1" spans="1:7">
      <c r="A17" s="36"/>
      <c r="B17" s="20"/>
      <c r="C17" s="25"/>
      <c r="D17" s="20"/>
      <c r="E17" s="49"/>
      <c r="F17" s="49"/>
      <c r="G17" s="20"/>
    </row>
    <row r="18" ht="21" customHeight="1" spans="1:7">
      <c r="A18" s="36"/>
      <c r="B18" s="20"/>
      <c r="C18" s="25"/>
      <c r="D18" s="20"/>
      <c r="E18" s="49"/>
      <c r="F18" s="49"/>
      <c r="G18" s="20"/>
    </row>
    <row r="19" ht="21" customHeight="1" spans="1:7">
      <c r="A19" s="36"/>
      <c r="B19" s="20"/>
      <c r="C19" s="25"/>
      <c r="D19" s="20"/>
      <c r="E19" s="49"/>
      <c r="F19" s="49"/>
      <c r="G19" s="20"/>
    </row>
    <row r="20" ht="21" customHeight="1" spans="1:7">
      <c r="A20" s="36"/>
      <c r="B20" s="20"/>
      <c r="C20" s="25"/>
      <c r="D20" s="20"/>
      <c r="E20" s="49"/>
      <c r="F20" s="49"/>
      <c r="G20" s="20"/>
    </row>
    <row r="21" ht="21" customHeight="1" spans="1:7">
      <c r="A21" s="36"/>
      <c r="B21" s="17" t="s">
        <v>1291</v>
      </c>
      <c r="C21" s="25"/>
      <c r="D21" s="20"/>
      <c r="E21" s="28">
        <f>SUM(E5:E20)</f>
        <v>0</v>
      </c>
      <c r="F21" s="28">
        <f>SUM(F5:F20)</f>
        <v>0</v>
      </c>
      <c r="G21" s="20"/>
    </row>
    <row r="22" ht="14.25" spans="1:7">
      <c r="A22" s="157" t="str">
        <f>[10]填表必读!A9&amp;[10]填表必读!B9</f>
        <v>被评估单位填表人：</v>
      </c>
      <c r="B22" s="7"/>
      <c r="C22" s="7"/>
      <c r="D22" s="157" t="str">
        <f>[10]填表必读!A13&amp;[10]填表必读!B13</f>
        <v>评估人员：</v>
      </c>
      <c r="E22" s="50"/>
      <c r="F22" s="51" t="str">
        <f>[10]现金!G21</f>
        <v>北京卓信大华资产评估有限公司</v>
      </c>
      <c r="G22" s="51"/>
    </row>
    <row r="23" ht="14.25" spans="1:7">
      <c r="A23" s="157" t="str">
        <f>[10]填表必读!A11&amp;[10]填表必读!B11</f>
        <v>填表日期：</v>
      </c>
      <c r="B23" s="5"/>
      <c r="C23" s="5"/>
      <c r="D23" s="5"/>
      <c r="E23" s="50"/>
      <c r="F23" s="50"/>
      <c r="G23" s="5"/>
    </row>
  </sheetData>
  <mergeCells count="2">
    <mergeCell ref="B1:F1"/>
    <mergeCell ref="F22:G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5"/>
  <sheetViews>
    <sheetView workbookViewId="0">
      <pane ySplit="4" topLeftCell="A5" activePane="bottomLeft" state="frozen"/>
      <selection/>
      <selection pane="bottomLeft" activeCell="D6" sqref="D6"/>
    </sheetView>
  </sheetViews>
  <sheetFormatPr defaultColWidth="8.625" defaultRowHeight="15.75"/>
  <cols>
    <col min="1" max="1" width="7.625" style="165" customWidth="1"/>
    <col min="2" max="2" width="27.625" style="165" customWidth="1"/>
    <col min="3" max="3" width="13.375" style="166" customWidth="1"/>
    <col min="4" max="4" width="21.625" style="165" customWidth="1"/>
    <col min="5" max="5" width="16.875" style="167" customWidth="1"/>
    <col min="6" max="6" width="17.5" style="167" customWidth="1"/>
    <col min="7" max="7" width="17.125" style="165" customWidth="1"/>
    <col min="8" max="8" width="14.5" style="165" customWidth="1"/>
    <col min="9" max="16384" width="8.625" style="165"/>
  </cols>
  <sheetData>
    <row r="1" s="158" customFormat="1" ht="30" customHeight="1" spans="2:20">
      <c r="B1" s="168" t="s">
        <v>1292</v>
      </c>
      <c r="C1" s="168"/>
      <c r="D1" s="168"/>
      <c r="E1" s="168"/>
      <c r="F1" s="168"/>
      <c r="G1" s="138" t="s">
        <v>1293</v>
      </c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</row>
    <row r="2" s="159" customFormat="1" ht="15" customHeight="1" spans="3:12">
      <c r="C2" s="170"/>
      <c r="E2" s="171"/>
      <c r="F2" s="167"/>
      <c r="G2" s="172"/>
      <c r="I2" s="199"/>
      <c r="J2" s="199"/>
      <c r="K2" s="199"/>
      <c r="L2" s="199"/>
    </row>
    <row r="3" s="139" customFormat="1" ht="21" customHeight="1" spans="1:7">
      <c r="A3" s="139" t="e">
        <f>#REF!</f>
        <v>#REF!</v>
      </c>
      <c r="C3" s="140"/>
      <c r="D3" s="141" t="e">
        <f>#REF!</f>
        <v>#REF!</v>
      </c>
      <c r="E3" s="141"/>
      <c r="F3" s="173"/>
      <c r="G3" s="142" t="s">
        <v>2</v>
      </c>
    </row>
    <row r="4" s="160" customFormat="1" ht="21" customHeight="1" spans="1:7">
      <c r="A4" s="174" t="s">
        <v>53</v>
      </c>
      <c r="B4" s="174" t="s">
        <v>1294</v>
      </c>
      <c r="C4" s="174" t="s">
        <v>321</v>
      </c>
      <c r="D4" s="174" t="s">
        <v>1295</v>
      </c>
      <c r="E4" s="175" t="s">
        <v>8</v>
      </c>
      <c r="F4" s="175" t="s">
        <v>58</v>
      </c>
      <c r="G4" s="174" t="s">
        <v>169</v>
      </c>
    </row>
    <row r="5" s="161" customFormat="1" ht="21" customHeight="1" spans="1:7">
      <c r="A5" s="19">
        <f>ROW()-4</f>
        <v>1</v>
      </c>
      <c r="B5" s="128"/>
      <c r="C5" s="126"/>
      <c r="D5" s="176"/>
      <c r="E5" s="177"/>
      <c r="F5" s="177"/>
      <c r="G5" s="178"/>
    </row>
    <row r="6" s="161" customFormat="1" ht="21" customHeight="1" spans="1:7">
      <c r="A6" s="19">
        <f t="shared" ref="A6:A13" si="0">ROW()-4</f>
        <v>2</v>
      </c>
      <c r="B6" s="128"/>
      <c r="C6" s="126"/>
      <c r="D6" s="176"/>
      <c r="E6" s="177"/>
      <c r="F6" s="177"/>
      <c r="G6" s="178"/>
    </row>
    <row r="7" s="161" customFormat="1" ht="21" customHeight="1" spans="1:7">
      <c r="A7" s="19">
        <f t="shared" si="0"/>
        <v>3</v>
      </c>
      <c r="B7" s="128"/>
      <c r="C7" s="126"/>
      <c r="D7" s="176"/>
      <c r="E7" s="177"/>
      <c r="F7" s="177"/>
      <c r="G7" s="178"/>
    </row>
    <row r="8" s="161" customFormat="1" ht="21" customHeight="1" spans="1:7">
      <c r="A8" s="19">
        <f t="shared" si="0"/>
        <v>4</v>
      </c>
      <c r="B8" s="128"/>
      <c r="C8" s="126"/>
      <c r="D8" s="176"/>
      <c r="E8" s="177"/>
      <c r="F8" s="177"/>
      <c r="G8" s="178"/>
    </row>
    <row r="9" s="161" customFormat="1" ht="21" customHeight="1" spans="1:7">
      <c r="A9" s="19">
        <f t="shared" si="0"/>
        <v>5</v>
      </c>
      <c r="B9" s="128"/>
      <c r="C9" s="126"/>
      <c r="D9" s="176"/>
      <c r="E9" s="177"/>
      <c r="F9" s="177"/>
      <c r="G9" s="178"/>
    </row>
    <row r="10" s="161" customFormat="1" ht="21" customHeight="1" spans="1:7">
      <c r="A10" s="19">
        <f t="shared" si="0"/>
        <v>6</v>
      </c>
      <c r="B10" s="128"/>
      <c r="C10" s="126"/>
      <c r="D10" s="176"/>
      <c r="E10" s="177"/>
      <c r="F10" s="177"/>
      <c r="G10" s="178"/>
    </row>
    <row r="11" s="161" customFormat="1" ht="21" customHeight="1" spans="1:7">
      <c r="A11" s="19">
        <f t="shared" si="0"/>
        <v>7</v>
      </c>
      <c r="B11" s="128"/>
      <c r="C11" s="126"/>
      <c r="D11" s="176"/>
      <c r="E11" s="177"/>
      <c r="F11" s="177"/>
      <c r="G11" s="178"/>
    </row>
    <row r="12" s="161" customFormat="1" ht="21" customHeight="1" spans="1:7">
      <c r="A12" s="19">
        <f t="shared" si="0"/>
        <v>8</v>
      </c>
      <c r="B12" s="179"/>
      <c r="C12" s="126"/>
      <c r="D12" s="176"/>
      <c r="E12" s="177"/>
      <c r="F12" s="177"/>
      <c r="G12" s="178"/>
    </row>
    <row r="13" s="161" customFormat="1" ht="21" customHeight="1" spans="1:7">
      <c r="A13" s="19">
        <f t="shared" si="0"/>
        <v>9</v>
      </c>
      <c r="B13" s="128"/>
      <c r="C13" s="126"/>
      <c r="D13" s="176"/>
      <c r="E13" s="177"/>
      <c r="F13" s="177"/>
      <c r="G13" s="178"/>
    </row>
    <row r="14" s="161" customFormat="1" ht="21" customHeight="1" spans="1:7">
      <c r="A14" s="180"/>
      <c r="B14" s="128"/>
      <c r="C14" s="126"/>
      <c r="D14" s="176"/>
      <c r="E14" s="177"/>
      <c r="F14" s="177"/>
      <c r="G14" s="178"/>
    </row>
    <row r="15" s="161" customFormat="1" ht="21" customHeight="1" spans="1:7">
      <c r="A15" s="180"/>
      <c r="B15" s="128"/>
      <c r="C15" s="126"/>
      <c r="D15" s="176"/>
      <c r="E15" s="177"/>
      <c r="F15" s="177"/>
      <c r="G15" s="178"/>
    </row>
    <row r="16" s="161" customFormat="1" ht="21" customHeight="1" spans="1:7">
      <c r="A16" s="180"/>
      <c r="B16" s="128"/>
      <c r="C16" s="126"/>
      <c r="D16" s="176"/>
      <c r="E16" s="177"/>
      <c r="F16" s="177"/>
      <c r="G16" s="178"/>
    </row>
    <row r="17" s="161" customFormat="1" ht="21" customHeight="1" spans="1:7">
      <c r="A17" s="180"/>
      <c r="B17" s="128"/>
      <c r="C17" s="126"/>
      <c r="D17" s="176"/>
      <c r="E17" s="177"/>
      <c r="F17" s="177"/>
      <c r="G17" s="178"/>
    </row>
    <row r="18" s="161" customFormat="1" ht="21" customHeight="1" spans="1:7">
      <c r="A18" s="180"/>
      <c r="B18" s="128"/>
      <c r="C18" s="126"/>
      <c r="D18" s="176"/>
      <c r="E18" s="177"/>
      <c r="F18" s="177"/>
      <c r="G18" s="178"/>
    </row>
    <row r="19" s="161" customFormat="1" ht="21" customHeight="1" spans="1:7">
      <c r="A19" s="180"/>
      <c r="B19" s="128"/>
      <c r="C19" s="126"/>
      <c r="D19" s="176"/>
      <c r="E19" s="177"/>
      <c r="F19" s="177"/>
      <c r="G19" s="178"/>
    </row>
    <row r="20" s="162" customFormat="1" ht="21" customHeight="1" spans="1:7">
      <c r="A20" s="181"/>
      <c r="B20" s="179"/>
      <c r="C20" s="181"/>
      <c r="D20" s="181"/>
      <c r="E20" s="182"/>
      <c r="F20" s="183"/>
      <c r="G20" s="184"/>
    </row>
    <row r="21" s="163" customFormat="1" ht="21" customHeight="1" spans="1:7">
      <c r="A21" s="156"/>
      <c r="B21" s="156" t="s">
        <v>1296</v>
      </c>
      <c r="C21" s="185"/>
      <c r="D21" s="186"/>
      <c r="E21" s="187">
        <f>SUM(E5:E18)</f>
        <v>0</v>
      </c>
      <c r="F21" s="188">
        <f>SUM(F5:F20)</f>
        <v>0</v>
      </c>
      <c r="G21" s="189"/>
    </row>
    <row r="22" s="162" customFormat="1" ht="12.75" spans="1:7">
      <c r="A22" s="29" t="e">
        <f>#REF!&amp;#REF!</f>
        <v>#REF!</v>
      </c>
      <c r="B22" s="164"/>
      <c r="C22" s="190"/>
      <c r="D22" s="29" t="e">
        <f>#REF!&amp;#REF!</f>
        <v>#REF!</v>
      </c>
      <c r="E22" s="191"/>
      <c r="F22" s="192" t="str">
        <f>现金!G21</f>
        <v>北京卓信大华资产评估有限公司</v>
      </c>
      <c r="G22" s="192"/>
    </row>
    <row r="23" s="162" customFormat="1" ht="12.75" spans="1:6">
      <c r="A23" s="29" t="e">
        <f>#REF!&amp;#REF!</f>
        <v>#REF!</v>
      </c>
      <c r="B23" s="164"/>
      <c r="C23" s="190"/>
      <c r="E23" s="191"/>
      <c r="F23" s="191"/>
    </row>
    <row r="24" s="162" customFormat="1" spans="1:6">
      <c r="A24" s="193"/>
      <c r="B24" s="165"/>
      <c r="C24" s="190"/>
      <c r="E24" s="191"/>
      <c r="F24" s="191"/>
    </row>
    <row r="25" s="162" customFormat="1" spans="1:6">
      <c r="A25" s="193"/>
      <c r="B25" s="165"/>
      <c r="C25" s="190"/>
      <c r="E25" s="191"/>
      <c r="F25" s="191"/>
    </row>
    <row r="26" s="162" customFormat="1" spans="1:6">
      <c r="A26" s="193"/>
      <c r="B26" s="165"/>
      <c r="C26" s="190"/>
      <c r="E26" s="191"/>
      <c r="F26" s="191"/>
    </row>
    <row r="27" s="162" customFormat="1" spans="1:6">
      <c r="A27" s="193"/>
      <c r="B27" s="165"/>
      <c r="C27" s="190"/>
      <c r="E27" s="191"/>
      <c r="F27" s="191"/>
    </row>
    <row r="28" s="162" customFormat="1" spans="1:6">
      <c r="A28" s="193"/>
      <c r="B28" s="165"/>
      <c r="C28" s="190"/>
      <c r="E28" s="191"/>
      <c r="F28" s="191"/>
    </row>
    <row r="29" s="164" customFormat="1" spans="1:6">
      <c r="A29" s="193"/>
      <c r="B29" s="165"/>
      <c r="C29" s="194"/>
      <c r="E29" s="195"/>
      <c r="F29" s="195"/>
    </row>
    <row r="30" s="164" customFormat="1" spans="1:6">
      <c r="A30" s="193"/>
      <c r="B30" s="165"/>
      <c r="C30" s="194"/>
      <c r="E30" s="195"/>
      <c r="F30" s="195"/>
    </row>
    <row r="31" s="164" customFormat="1" spans="1:6">
      <c r="A31" s="193"/>
      <c r="B31" s="165"/>
      <c r="C31" s="194"/>
      <c r="E31" s="195"/>
      <c r="F31" s="195"/>
    </row>
    <row r="32" s="164" customFormat="1" spans="1:6">
      <c r="A32" s="193"/>
      <c r="B32" s="165"/>
      <c r="C32" s="194"/>
      <c r="E32" s="195"/>
      <c r="F32" s="195"/>
    </row>
    <row r="33" s="164" customFormat="1" ht="23.25" spans="1:10">
      <c r="A33" s="193"/>
      <c r="B33" s="165"/>
      <c r="C33" s="194"/>
      <c r="D33" s="158"/>
      <c r="E33" s="158"/>
      <c r="F33" s="196"/>
      <c r="G33" s="197"/>
      <c r="H33" s="198"/>
      <c r="I33" s="200"/>
      <c r="J33" s="138"/>
    </row>
    <row r="34" s="164" customFormat="1" spans="1:6">
      <c r="A34" s="193"/>
      <c r="B34" s="165"/>
      <c r="C34" s="194"/>
      <c r="E34" s="195"/>
      <c r="F34" s="195"/>
    </row>
    <row r="35" s="164" customFormat="1" spans="1:6">
      <c r="A35" s="193"/>
      <c r="B35" s="165"/>
      <c r="C35" s="194"/>
      <c r="E35" s="195"/>
      <c r="F35" s="195"/>
    </row>
    <row r="36" s="164" customFormat="1" spans="1:6">
      <c r="A36" s="193"/>
      <c r="B36" s="165"/>
      <c r="C36" s="194"/>
      <c r="E36" s="195"/>
      <c r="F36" s="195"/>
    </row>
    <row r="37" s="164" customFormat="1" spans="1:6">
      <c r="A37" s="193"/>
      <c r="B37" s="165"/>
      <c r="C37" s="194"/>
      <c r="E37" s="195"/>
      <c r="F37" s="195"/>
    </row>
    <row r="38" s="164" customFormat="1" spans="1:6">
      <c r="A38" s="193"/>
      <c r="B38" s="165"/>
      <c r="C38" s="194"/>
      <c r="E38" s="195"/>
      <c r="F38" s="195"/>
    </row>
    <row r="39" s="164" customFormat="1" spans="1:6">
      <c r="A39" s="193"/>
      <c r="B39" s="165"/>
      <c r="C39" s="194"/>
      <c r="E39" s="195"/>
      <c r="F39" s="195"/>
    </row>
    <row r="40" s="164" customFormat="1" spans="1:6">
      <c r="A40" s="193"/>
      <c r="B40" s="165"/>
      <c r="C40" s="194"/>
      <c r="E40" s="195"/>
      <c r="F40" s="195"/>
    </row>
    <row r="41" s="164" customFormat="1" spans="1:6">
      <c r="A41" s="193"/>
      <c r="B41" s="165"/>
      <c r="C41" s="194"/>
      <c r="E41" s="195"/>
      <c r="F41" s="195"/>
    </row>
    <row r="42" s="164" customFormat="1" spans="1:6">
      <c r="A42" s="193"/>
      <c r="B42" s="165"/>
      <c r="C42" s="194"/>
      <c r="E42" s="195"/>
      <c r="F42" s="195"/>
    </row>
    <row r="43" s="164" customFormat="1" spans="1:6">
      <c r="A43" s="193"/>
      <c r="B43" s="165"/>
      <c r="C43" s="194"/>
      <c r="E43" s="195"/>
      <c r="F43" s="195"/>
    </row>
    <row r="44" s="164" customFormat="1" spans="1:6">
      <c r="A44" s="193"/>
      <c r="B44" s="165"/>
      <c r="C44" s="194"/>
      <c r="E44" s="195"/>
      <c r="F44" s="195"/>
    </row>
    <row r="45" s="164" customFormat="1" spans="1:6">
      <c r="A45" s="193"/>
      <c r="B45" s="165"/>
      <c r="C45" s="194"/>
      <c r="E45" s="195"/>
      <c r="F45" s="195"/>
    </row>
    <row r="46" s="164" customFormat="1" spans="1:6">
      <c r="A46" s="193"/>
      <c r="B46" s="165"/>
      <c r="C46" s="194"/>
      <c r="E46" s="195"/>
      <c r="F46" s="195"/>
    </row>
    <row r="47" s="164" customFormat="1" spans="1:6">
      <c r="A47" s="193"/>
      <c r="B47" s="165"/>
      <c r="C47" s="194"/>
      <c r="E47" s="195"/>
      <c r="F47" s="195"/>
    </row>
    <row r="48" s="164" customFormat="1" spans="1:6">
      <c r="A48" s="193"/>
      <c r="B48" s="165"/>
      <c r="C48" s="194"/>
      <c r="E48" s="195"/>
      <c r="F48" s="195"/>
    </row>
    <row r="49" s="164" customFormat="1" spans="1:6">
      <c r="A49" s="193"/>
      <c r="B49" s="165"/>
      <c r="C49" s="194"/>
      <c r="E49" s="195"/>
      <c r="F49" s="195"/>
    </row>
    <row r="50" s="164" customFormat="1" spans="1:6">
      <c r="A50" s="193"/>
      <c r="B50" s="165"/>
      <c r="C50" s="194"/>
      <c r="E50" s="195"/>
      <c r="F50" s="195"/>
    </row>
    <row r="51" s="164" customFormat="1" spans="1:6">
      <c r="A51" s="193"/>
      <c r="B51" s="165"/>
      <c r="C51" s="194"/>
      <c r="E51" s="195"/>
      <c r="F51" s="195"/>
    </row>
    <row r="52" s="164" customFormat="1" spans="1:6">
      <c r="A52" s="193"/>
      <c r="B52" s="165"/>
      <c r="C52" s="194"/>
      <c r="E52" s="195"/>
      <c r="F52" s="195"/>
    </row>
    <row r="53" s="164" customFormat="1" spans="1:6">
      <c r="A53" s="193"/>
      <c r="B53" s="165"/>
      <c r="C53" s="194"/>
      <c r="E53" s="195"/>
      <c r="F53" s="195"/>
    </row>
    <row r="54" s="164" customFormat="1" spans="1:6">
      <c r="A54" s="193"/>
      <c r="B54" s="165"/>
      <c r="C54" s="194"/>
      <c r="E54" s="195"/>
      <c r="F54" s="195"/>
    </row>
    <row r="55" s="164" customFormat="1" spans="1:6">
      <c r="A55" s="193"/>
      <c r="B55" s="165"/>
      <c r="C55" s="194"/>
      <c r="E55" s="195"/>
      <c r="F55" s="195"/>
    </row>
    <row r="56" s="164" customFormat="1" spans="1:6">
      <c r="A56" s="193"/>
      <c r="B56" s="165"/>
      <c r="C56" s="194"/>
      <c r="E56" s="195"/>
      <c r="F56" s="195"/>
    </row>
    <row r="57" s="164" customFormat="1" spans="1:6">
      <c r="A57" s="193"/>
      <c r="B57" s="165"/>
      <c r="C57" s="194"/>
      <c r="E57" s="195"/>
      <c r="F57" s="195"/>
    </row>
    <row r="58" s="164" customFormat="1" spans="1:6">
      <c r="A58" s="193"/>
      <c r="B58" s="165"/>
      <c r="C58" s="194"/>
      <c r="E58" s="195"/>
      <c r="F58" s="195"/>
    </row>
    <row r="59" s="164" customFormat="1" spans="1:6">
      <c r="A59" s="193"/>
      <c r="B59" s="165"/>
      <c r="C59" s="194"/>
      <c r="E59" s="195"/>
      <c r="F59" s="195"/>
    </row>
    <row r="60" ht="14.25" spans="1:1">
      <c r="A60" s="193"/>
    </row>
    <row r="61" ht="14.25" spans="1:1">
      <c r="A61" s="193"/>
    </row>
    <row r="62" ht="14.25" spans="1:1">
      <c r="A62" s="193"/>
    </row>
    <row r="63" ht="14.25" spans="1:1">
      <c r="A63" s="193"/>
    </row>
    <row r="64" ht="14.25" spans="1:1">
      <c r="A64" s="193"/>
    </row>
    <row r="65" ht="14.25" spans="1:1">
      <c r="A65" s="193"/>
    </row>
    <row r="66" ht="14.25" spans="1:1">
      <c r="A66" s="193"/>
    </row>
    <row r="67" ht="14.25" spans="1:1">
      <c r="A67" s="193"/>
    </row>
    <row r="68" ht="14.25" spans="1:1">
      <c r="A68" s="193"/>
    </row>
    <row r="69" ht="14.25" spans="1:1">
      <c r="A69" s="193"/>
    </row>
    <row r="70" ht="14.25" spans="1:1">
      <c r="A70" s="193"/>
    </row>
    <row r="71" ht="14.25" spans="1:1">
      <c r="A71" s="193"/>
    </row>
    <row r="72" ht="14.25" spans="1:1">
      <c r="A72" s="193"/>
    </row>
    <row r="73" ht="14.25" spans="1:1">
      <c r="A73" s="193"/>
    </row>
    <row r="74" ht="14.25" spans="1:1">
      <c r="A74" s="193"/>
    </row>
    <row r="75" ht="14.25" spans="1:1">
      <c r="A75" s="193"/>
    </row>
    <row r="76" ht="14.25" spans="1:1">
      <c r="A76" s="193"/>
    </row>
    <row r="77" ht="14.25" spans="1:1">
      <c r="A77" s="193"/>
    </row>
    <row r="78" ht="14.25" spans="1:1">
      <c r="A78" s="193"/>
    </row>
    <row r="79" ht="14.25" spans="1:1">
      <c r="A79" s="193"/>
    </row>
    <row r="80" ht="14.25" spans="1:1">
      <c r="A80" s="193"/>
    </row>
    <row r="81" ht="14.25" spans="1:1">
      <c r="A81" s="193"/>
    </row>
    <row r="82" ht="14.25" spans="1:1">
      <c r="A82" s="193"/>
    </row>
    <row r="83" ht="14.25" spans="1:1">
      <c r="A83" s="193"/>
    </row>
    <row r="84" ht="14.25" spans="1:1">
      <c r="A84" s="193"/>
    </row>
    <row r="85" ht="14.25" spans="1:1">
      <c r="A85" s="193"/>
    </row>
    <row r="86" ht="14.25" spans="1:1">
      <c r="A86" s="193"/>
    </row>
    <row r="87" ht="14.25" spans="1:1">
      <c r="A87" s="193"/>
    </row>
    <row r="88" ht="14.25" spans="1:1">
      <c r="A88" s="193"/>
    </row>
    <row r="89" ht="14.25" spans="1:1">
      <c r="A89" s="193"/>
    </row>
    <row r="90" ht="14.25" spans="1:1">
      <c r="A90" s="193"/>
    </row>
    <row r="91" ht="14.25" spans="1:1">
      <c r="A91" s="193"/>
    </row>
    <row r="92" ht="14.25" spans="1:1">
      <c r="A92" s="193"/>
    </row>
    <row r="93" ht="14.25" spans="1:1">
      <c r="A93" s="193"/>
    </row>
    <row r="94" ht="14.25" spans="1:1">
      <c r="A94" s="193"/>
    </row>
    <row r="95" ht="14.25" spans="1:1">
      <c r="A95" s="193"/>
    </row>
    <row r="96" ht="14.25" spans="1:1">
      <c r="A96" s="193"/>
    </row>
    <row r="97" ht="14.25" spans="1:1">
      <c r="A97" s="193"/>
    </row>
    <row r="98" ht="14.25" spans="1:1">
      <c r="A98" s="193"/>
    </row>
    <row r="99" ht="14.25" spans="1:1">
      <c r="A99" s="193"/>
    </row>
    <row r="100" ht="14.25" spans="1:1">
      <c r="A100" s="193"/>
    </row>
    <row r="101" ht="14.25" spans="1:1">
      <c r="A101" s="193"/>
    </row>
    <row r="102" ht="14.25" spans="1:1">
      <c r="A102" s="193"/>
    </row>
    <row r="103" ht="14.25" spans="1:1">
      <c r="A103" s="193"/>
    </row>
    <row r="104" ht="14.25" spans="1:1">
      <c r="A104" s="193"/>
    </row>
    <row r="105" ht="14.25" spans="1:1">
      <c r="A105" s="193"/>
    </row>
    <row r="106" ht="14.25" spans="1:1">
      <c r="A106" s="193"/>
    </row>
    <row r="107" ht="14.25" spans="1:1">
      <c r="A107" s="193"/>
    </row>
    <row r="108" ht="14.25" spans="1:1">
      <c r="A108" s="193"/>
    </row>
    <row r="109" ht="14.25" spans="1:1">
      <c r="A109" s="193"/>
    </row>
    <row r="110" ht="14.25" spans="1:1">
      <c r="A110" s="193"/>
    </row>
    <row r="111" ht="14.25" spans="1:1">
      <c r="A111" s="193"/>
    </row>
    <row r="112" ht="14.25" spans="1:1">
      <c r="A112" s="193"/>
    </row>
    <row r="113" ht="14.25" spans="1:1">
      <c r="A113" s="193"/>
    </row>
    <row r="114" ht="14.25" spans="1:1">
      <c r="A114" s="193"/>
    </row>
    <row r="115" ht="14.25" spans="1:1">
      <c r="A115" s="193"/>
    </row>
    <row r="116" ht="14.25" spans="1:1">
      <c r="A116" s="193"/>
    </row>
    <row r="117" ht="14.25" spans="1:1">
      <c r="A117" s="193"/>
    </row>
    <row r="118" ht="14.25" spans="1:1">
      <c r="A118" s="193"/>
    </row>
    <row r="119" ht="14.25" spans="1:1">
      <c r="A119" s="193"/>
    </row>
    <row r="120" ht="14.25" spans="1:1">
      <c r="A120" s="193"/>
    </row>
    <row r="121" ht="14.25" spans="1:1">
      <c r="A121" s="193"/>
    </row>
    <row r="122" ht="14.25" spans="1:1">
      <c r="A122" s="193"/>
    </row>
    <row r="123" ht="14.25" spans="1:1">
      <c r="A123" s="193"/>
    </row>
    <row r="124" ht="14.25" spans="1:1">
      <c r="A124" s="193"/>
    </row>
    <row r="125" ht="14.25" spans="1:1">
      <c r="A125" s="193"/>
    </row>
    <row r="126" ht="14.25" spans="1:1">
      <c r="A126" s="193"/>
    </row>
    <row r="127" ht="14.25" spans="1:1">
      <c r="A127" s="193"/>
    </row>
    <row r="128" ht="14.25" spans="1:1">
      <c r="A128" s="193"/>
    </row>
    <row r="129" ht="14.25" spans="1:1">
      <c r="A129" s="193"/>
    </row>
    <row r="130" ht="14.25" spans="1:1">
      <c r="A130" s="193"/>
    </row>
    <row r="131" ht="14.25" spans="1:1">
      <c r="A131" s="193"/>
    </row>
    <row r="132" ht="14.25" spans="1:1">
      <c r="A132" s="193"/>
    </row>
    <row r="133" ht="14.25" spans="1:1">
      <c r="A133" s="193"/>
    </row>
    <row r="134" ht="14.25" spans="1:1">
      <c r="A134" s="193"/>
    </row>
    <row r="135" ht="14.25" spans="1:1">
      <c r="A135" s="193"/>
    </row>
  </sheetData>
  <mergeCells count="3">
    <mergeCell ref="B1:F1"/>
    <mergeCell ref="D3:E3"/>
    <mergeCell ref="F22:G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6" sqref="D6"/>
    </sheetView>
  </sheetViews>
  <sheetFormatPr defaultColWidth="8.875" defaultRowHeight="15.75" outlineLevelCol="6"/>
  <cols>
    <col min="1" max="1" width="8.875" style="9"/>
    <col min="2" max="2" width="21" style="9" customWidth="1"/>
    <col min="3" max="4" width="15.375" style="9" customWidth="1"/>
    <col min="5" max="5" width="19.5" style="9" customWidth="1"/>
    <col min="6" max="6" width="20.625" style="9" customWidth="1"/>
    <col min="7" max="7" width="11.875" style="9" customWidth="1"/>
    <col min="8" max="16384" width="8.875" style="9"/>
  </cols>
  <sheetData>
    <row r="1" ht="30.95" customHeight="1" spans="2:7">
      <c r="B1" s="135"/>
      <c r="C1" s="136" t="s">
        <v>1297</v>
      </c>
      <c r="D1" s="137"/>
      <c r="E1" s="137"/>
      <c r="F1" s="135"/>
      <c r="G1" s="138" t="s">
        <v>1298</v>
      </c>
    </row>
    <row r="2" ht="14.25" spans="1:7">
      <c r="A2" s="82" t="str">
        <f>CONCATENATE([9]封面!D8,[9]封面!F8,[9]封面!G8,[9]封面!H8,[9]封面!I8,[9]封面!J8,[9]封面!K8)</f>
        <v/>
      </c>
      <c r="B2" s="82"/>
      <c r="C2" s="82"/>
      <c r="D2" s="82"/>
      <c r="E2" s="82"/>
      <c r="F2" s="83"/>
      <c r="G2" s="83"/>
    </row>
    <row r="3" s="53" customFormat="1" ht="21" customHeight="1" spans="1:7">
      <c r="A3" s="139" t="e">
        <f>#REF!</f>
        <v>#REF!</v>
      </c>
      <c r="B3" s="139"/>
      <c r="C3" s="140"/>
      <c r="D3" s="141" t="e">
        <f>#REF!</f>
        <v>#REF!</v>
      </c>
      <c r="E3" s="142"/>
      <c r="F3" s="143"/>
      <c r="G3" s="144" t="s">
        <v>100</v>
      </c>
    </row>
    <row r="4" ht="21" customHeight="1" spans="1:7">
      <c r="A4" s="84" t="s">
        <v>3</v>
      </c>
      <c r="B4" s="84" t="s">
        <v>330</v>
      </c>
      <c r="C4" s="84" t="s">
        <v>119</v>
      </c>
      <c r="D4" s="84" t="s">
        <v>331</v>
      </c>
      <c r="E4" s="86" t="s">
        <v>104</v>
      </c>
      <c r="F4" s="84" t="s">
        <v>9</v>
      </c>
      <c r="G4" s="84" t="s">
        <v>11</v>
      </c>
    </row>
    <row r="5" ht="21" customHeight="1" spans="1:7">
      <c r="A5" s="19">
        <f>ROW()-4</f>
        <v>1</v>
      </c>
      <c r="B5" s="145"/>
      <c r="C5" s="146"/>
      <c r="D5" s="84"/>
      <c r="E5" s="147"/>
      <c r="F5" s="148"/>
      <c r="G5" s="149"/>
    </row>
    <row r="6" ht="21" customHeight="1" spans="1:7">
      <c r="A6" s="19">
        <f>ROW()-4</f>
        <v>2</v>
      </c>
      <c r="B6" s="150"/>
      <c r="C6" s="151"/>
      <c r="D6" s="150"/>
      <c r="E6" s="95"/>
      <c r="F6" s="152"/>
      <c r="G6" s="91"/>
    </row>
    <row r="7" ht="21" customHeight="1" spans="1:7">
      <c r="A7" s="19">
        <f>ROW()-4</f>
        <v>3</v>
      </c>
      <c r="B7" s="150"/>
      <c r="C7" s="151"/>
      <c r="D7" s="96"/>
      <c r="E7" s="95"/>
      <c r="F7" s="152"/>
      <c r="G7" s="153"/>
    </row>
    <row r="8" ht="21" customHeight="1" spans="1:7">
      <c r="A8" s="19">
        <f>ROW()-4</f>
        <v>4</v>
      </c>
      <c r="B8" s="150"/>
      <c r="C8" s="151"/>
      <c r="D8" s="150"/>
      <c r="E8" s="95"/>
      <c r="F8" s="152"/>
      <c r="G8" s="153"/>
    </row>
    <row r="9" ht="21" customHeight="1" spans="1:7">
      <c r="A9" s="19">
        <f>ROW()-4</f>
        <v>5</v>
      </c>
      <c r="B9" s="150"/>
      <c r="C9" s="151"/>
      <c r="D9" s="150"/>
      <c r="E9" s="95"/>
      <c r="F9" s="152"/>
      <c r="G9" s="153"/>
    </row>
    <row r="10" ht="21" customHeight="1" spans="1:7">
      <c r="A10" s="154"/>
      <c r="B10" s="150"/>
      <c r="C10" s="151"/>
      <c r="D10" s="150"/>
      <c r="E10" s="95"/>
      <c r="F10" s="152"/>
      <c r="G10" s="153"/>
    </row>
    <row r="11" ht="21" customHeight="1" spans="1:7">
      <c r="A11" s="154"/>
      <c r="B11" s="150"/>
      <c r="C11" s="151"/>
      <c r="D11" s="150"/>
      <c r="E11" s="95"/>
      <c r="F11" s="152"/>
      <c r="G11" s="153"/>
    </row>
    <row r="12" ht="21" customHeight="1" spans="1:7">
      <c r="A12" s="154"/>
      <c r="B12" s="150"/>
      <c r="C12" s="151"/>
      <c r="D12" s="150"/>
      <c r="E12" s="95"/>
      <c r="F12" s="152"/>
      <c r="G12" s="153"/>
    </row>
    <row r="13" ht="21" customHeight="1" spans="1:7">
      <c r="A13" s="154"/>
      <c r="B13" s="150"/>
      <c r="C13" s="151"/>
      <c r="D13" s="150"/>
      <c r="E13" s="95"/>
      <c r="F13" s="152"/>
      <c r="G13" s="153"/>
    </row>
    <row r="14" ht="21" customHeight="1" spans="1:7">
      <c r="A14" s="154"/>
      <c r="B14" s="150"/>
      <c r="C14" s="151"/>
      <c r="D14" s="150"/>
      <c r="E14" s="95"/>
      <c r="F14" s="152"/>
      <c r="G14" s="153"/>
    </row>
    <row r="15" ht="21" customHeight="1" spans="1:7">
      <c r="A15" s="154"/>
      <c r="B15" s="150"/>
      <c r="C15" s="151"/>
      <c r="D15" s="150"/>
      <c r="E15" s="95"/>
      <c r="F15" s="152"/>
      <c r="G15" s="153"/>
    </row>
    <row r="16" ht="21" customHeight="1" spans="1:7">
      <c r="A16" s="154"/>
      <c r="B16" s="150"/>
      <c r="C16" s="151"/>
      <c r="D16" s="150"/>
      <c r="E16" s="95"/>
      <c r="F16" s="152"/>
      <c r="G16" s="153"/>
    </row>
    <row r="17" ht="21" customHeight="1" spans="1:7">
      <c r="A17" s="154"/>
      <c r="B17" s="150"/>
      <c r="C17" s="151"/>
      <c r="D17" s="150"/>
      <c r="E17" s="95"/>
      <c r="F17" s="152"/>
      <c r="G17" s="153"/>
    </row>
    <row r="18" ht="21" customHeight="1" spans="1:7">
      <c r="A18" s="154"/>
      <c r="B18" s="150"/>
      <c r="C18" s="94"/>
      <c r="D18" s="155"/>
      <c r="E18" s="95"/>
      <c r="F18" s="152"/>
      <c r="G18" s="153"/>
    </row>
    <row r="19" ht="21" customHeight="1" spans="1:7">
      <c r="A19" s="154"/>
      <c r="B19" s="150"/>
      <c r="C19" s="94"/>
      <c r="D19" s="155"/>
      <c r="E19" s="95"/>
      <c r="F19" s="152"/>
      <c r="G19" s="153"/>
    </row>
    <row r="20" ht="21" customHeight="1" spans="1:7">
      <c r="A20" s="91"/>
      <c r="B20" s="155"/>
      <c r="C20" s="94"/>
      <c r="D20" s="94"/>
      <c r="E20" s="95"/>
      <c r="F20" s="95"/>
      <c r="G20" s="91"/>
    </row>
    <row r="21" ht="21" customHeight="1" spans="1:7">
      <c r="A21" s="91"/>
      <c r="B21" s="156" t="s">
        <v>1296</v>
      </c>
      <c r="C21" s="94"/>
      <c r="D21" s="94"/>
      <c r="E21" s="95"/>
      <c r="F21" s="95">
        <f>SUM(F5:F20)</f>
        <v>0</v>
      </c>
      <c r="G21" s="91"/>
    </row>
    <row r="22" ht="14.25" spans="1:7">
      <c r="A22" s="157" t="str">
        <f>[10]填表必读!A9&amp;[10]填表必读!B9</f>
        <v>被评估单位填表人：</v>
      </c>
      <c r="B22" s="7"/>
      <c r="C22" s="7"/>
      <c r="D22" s="157" t="str">
        <f>[10]填表必读!A13&amp;[10]填表必读!B13</f>
        <v>评估人员：</v>
      </c>
      <c r="E22" s="50"/>
      <c r="F22" s="51" t="str">
        <f>[10]现金!G21</f>
        <v>北京卓信大华资产评估有限公司</v>
      </c>
      <c r="G22" s="51"/>
    </row>
    <row r="23" ht="14.25" spans="1:7">
      <c r="A23" s="157" t="str">
        <f>[10]填表必读!A11&amp;[10]填表必读!B11</f>
        <v>填表日期：</v>
      </c>
      <c r="B23" s="5"/>
      <c r="C23" s="5"/>
      <c r="D23" s="5"/>
      <c r="E23" s="50"/>
      <c r="F23" s="50"/>
      <c r="G23" s="5"/>
    </row>
  </sheetData>
  <mergeCells count="3">
    <mergeCell ref="C1:E1"/>
    <mergeCell ref="A2:G2"/>
    <mergeCell ref="F22:G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6"/>
  <sheetViews>
    <sheetView workbookViewId="0">
      <selection activeCell="D6" sqref="D6"/>
    </sheetView>
  </sheetViews>
  <sheetFormatPr defaultColWidth="8.625" defaultRowHeight="15.75"/>
  <cols>
    <col min="1" max="1" width="9.375" style="2" customWidth="1"/>
    <col min="2" max="2" width="23.375" style="2" customWidth="1"/>
    <col min="3" max="4" width="13.625" style="2" customWidth="1"/>
    <col min="5" max="5" width="11.625" style="2" customWidth="1"/>
    <col min="6" max="7" width="16.375" style="116" customWidth="1"/>
    <col min="8" max="8" width="17.875" style="2" customWidth="1"/>
    <col min="9" max="9" width="14.375" style="2" customWidth="1"/>
    <col min="10" max="16384" width="8.625" style="2"/>
  </cols>
  <sheetData>
    <row r="1" s="1" customFormat="1" ht="30" customHeight="1" spans="5:20">
      <c r="E1" s="10" t="s">
        <v>1299</v>
      </c>
      <c r="F1" s="123"/>
      <c r="G1" s="124"/>
      <c r="H1" s="11" t="s">
        <v>1300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ht="15" customHeight="1" spans="8:12">
      <c r="H2" s="13"/>
      <c r="I2" s="31"/>
      <c r="J2" s="31"/>
      <c r="K2" s="31"/>
      <c r="L2" s="31"/>
    </row>
    <row r="3" s="3" customFormat="1" ht="21" customHeight="1" spans="1:9">
      <c r="A3" s="3" t="e">
        <f>#REF!</f>
        <v>#REF!</v>
      </c>
      <c r="D3" s="125" t="e">
        <f>非流动负债汇总!D3</f>
        <v>#REF!</v>
      </c>
      <c r="G3" s="118"/>
      <c r="H3" s="15" t="s">
        <v>2</v>
      </c>
      <c r="I3" s="134"/>
    </row>
    <row r="4" s="4" customFormat="1" ht="21" customHeight="1" spans="1:8">
      <c r="A4" s="17" t="s">
        <v>3</v>
      </c>
      <c r="B4" s="17" t="s">
        <v>86</v>
      </c>
      <c r="C4" s="17" t="s">
        <v>119</v>
      </c>
      <c r="D4" s="17" t="s">
        <v>343</v>
      </c>
      <c r="E4" s="17" t="s">
        <v>1301</v>
      </c>
      <c r="F4" s="119" t="s">
        <v>8</v>
      </c>
      <c r="G4" s="120" t="s">
        <v>9</v>
      </c>
      <c r="H4" s="17" t="s">
        <v>19</v>
      </c>
    </row>
    <row r="5" s="5" customFormat="1" ht="21" customHeight="1" spans="1:8">
      <c r="A5" s="19">
        <f t="shared" ref="A5:A10" si="0">ROW()-4</f>
        <v>1</v>
      </c>
      <c r="B5" s="126"/>
      <c r="C5" s="127"/>
      <c r="D5" s="127"/>
      <c r="E5" s="128"/>
      <c r="F5" s="129"/>
      <c r="G5" s="129"/>
      <c r="H5" s="20"/>
    </row>
    <row r="6" s="5" customFormat="1" ht="21" customHeight="1" spans="1:8">
      <c r="A6" s="19">
        <f t="shared" si="0"/>
        <v>2</v>
      </c>
      <c r="B6" s="126"/>
      <c r="C6" s="127"/>
      <c r="D6" s="127"/>
      <c r="E6" s="128"/>
      <c r="F6" s="129"/>
      <c r="G6" s="129"/>
      <c r="H6" s="20"/>
    </row>
    <row r="7" s="5" customFormat="1" ht="21" customHeight="1" spans="1:8">
      <c r="A7" s="19">
        <f t="shared" si="0"/>
        <v>3</v>
      </c>
      <c r="B7" s="126"/>
      <c r="C7" s="127"/>
      <c r="D7" s="127"/>
      <c r="E7" s="128"/>
      <c r="F7" s="129"/>
      <c r="G7" s="129"/>
      <c r="H7" s="20"/>
    </row>
    <row r="8" s="5" customFormat="1" ht="21" customHeight="1" spans="1:8">
      <c r="A8" s="19">
        <f t="shared" si="0"/>
        <v>4</v>
      </c>
      <c r="B8" s="126"/>
      <c r="C8" s="127"/>
      <c r="D8" s="127"/>
      <c r="E8" s="128"/>
      <c r="F8" s="129"/>
      <c r="G8" s="129"/>
      <c r="H8" s="20"/>
    </row>
    <row r="9" s="5" customFormat="1" ht="21" customHeight="1" spans="1:8">
      <c r="A9" s="19">
        <f t="shared" si="0"/>
        <v>5</v>
      </c>
      <c r="B9" s="126"/>
      <c r="C9" s="127"/>
      <c r="D9" s="127"/>
      <c r="E9" s="128"/>
      <c r="F9" s="129"/>
      <c r="G9" s="129"/>
      <c r="H9" s="20"/>
    </row>
    <row r="10" s="5" customFormat="1" ht="21" customHeight="1" spans="1:8">
      <c r="A10" s="19">
        <f t="shared" si="0"/>
        <v>6</v>
      </c>
      <c r="B10" s="126"/>
      <c r="C10" s="127"/>
      <c r="D10" s="127"/>
      <c r="E10" s="128"/>
      <c r="F10" s="129"/>
      <c r="G10" s="129"/>
      <c r="H10" s="20"/>
    </row>
    <row r="11" s="5" customFormat="1" ht="21" customHeight="1" spans="1:8">
      <c r="A11" s="130"/>
      <c r="B11" s="126"/>
      <c r="C11" s="127"/>
      <c r="D11" s="127"/>
      <c r="E11" s="128"/>
      <c r="F11" s="129"/>
      <c r="G11" s="129"/>
      <c r="H11" s="20"/>
    </row>
    <row r="12" s="5" customFormat="1" ht="21" customHeight="1" spans="1:8">
      <c r="A12" s="130"/>
      <c r="B12" s="126"/>
      <c r="C12" s="127"/>
      <c r="D12" s="127"/>
      <c r="E12" s="128"/>
      <c r="F12" s="129"/>
      <c r="G12" s="129"/>
      <c r="H12" s="20"/>
    </row>
    <row r="13" s="5" customFormat="1" ht="21" customHeight="1" spans="1:8">
      <c r="A13" s="130"/>
      <c r="B13" s="126"/>
      <c r="C13" s="127"/>
      <c r="D13" s="127"/>
      <c r="E13" s="128"/>
      <c r="F13" s="129"/>
      <c r="G13" s="129"/>
      <c r="H13" s="20"/>
    </row>
    <row r="14" s="5" customFormat="1" ht="21" customHeight="1" spans="1:8">
      <c r="A14" s="130"/>
      <c r="B14" s="126"/>
      <c r="C14" s="127"/>
      <c r="D14" s="127"/>
      <c r="E14" s="128"/>
      <c r="F14" s="129"/>
      <c r="G14" s="129"/>
      <c r="H14" s="20"/>
    </row>
    <row r="15" s="5" customFormat="1" ht="21" customHeight="1" spans="1:8">
      <c r="A15" s="130"/>
      <c r="B15" s="126"/>
      <c r="C15" s="127"/>
      <c r="D15" s="127"/>
      <c r="E15" s="128"/>
      <c r="F15" s="129"/>
      <c r="G15" s="129"/>
      <c r="H15" s="20"/>
    </row>
    <row r="16" s="5" customFormat="1" ht="21" customHeight="1" spans="1:8">
      <c r="A16" s="130"/>
      <c r="B16" s="126"/>
      <c r="C16" s="127"/>
      <c r="D16" s="127"/>
      <c r="E16" s="128"/>
      <c r="F16" s="129"/>
      <c r="G16" s="129"/>
      <c r="H16" s="20"/>
    </row>
    <row r="17" s="5" customFormat="1" ht="21" customHeight="1" spans="1:8">
      <c r="A17" s="130"/>
      <c r="B17" s="126"/>
      <c r="C17" s="127"/>
      <c r="D17" s="127"/>
      <c r="E17" s="128"/>
      <c r="F17" s="129"/>
      <c r="G17" s="129"/>
      <c r="H17" s="20"/>
    </row>
    <row r="18" s="5" customFormat="1" ht="21" customHeight="1" spans="1:8">
      <c r="A18" s="130"/>
      <c r="B18" s="126"/>
      <c r="C18" s="127"/>
      <c r="D18" s="127"/>
      <c r="E18" s="128"/>
      <c r="F18" s="129"/>
      <c r="G18" s="129"/>
      <c r="H18" s="20"/>
    </row>
    <row r="19" s="5" customFormat="1" ht="21" customHeight="1" spans="1:8">
      <c r="A19" s="130"/>
      <c r="B19" s="126"/>
      <c r="C19" s="127"/>
      <c r="D19" s="127"/>
      <c r="E19" s="128"/>
      <c r="F19" s="129"/>
      <c r="G19" s="129"/>
      <c r="H19" s="20"/>
    </row>
    <row r="20" s="5" customFormat="1" ht="21" customHeight="1" spans="1:8">
      <c r="A20" s="130"/>
      <c r="B20" s="126"/>
      <c r="C20" s="127"/>
      <c r="D20" s="127"/>
      <c r="E20" s="128"/>
      <c r="F20" s="129"/>
      <c r="G20" s="129"/>
      <c r="H20" s="20"/>
    </row>
    <row r="21" s="6" customFormat="1" ht="21" customHeight="1" spans="1:8">
      <c r="A21" s="131"/>
      <c r="B21" s="132" t="s">
        <v>12</v>
      </c>
      <c r="C21" s="132"/>
      <c r="D21" s="132"/>
      <c r="E21" s="131"/>
      <c r="F21" s="133">
        <f>SUM(F5:F20)</f>
        <v>0</v>
      </c>
      <c r="G21" s="133">
        <f>SUM(G5:G20)</f>
        <v>0</v>
      </c>
      <c r="H21" s="27"/>
    </row>
    <row r="22" s="7" customFormat="1" ht="14.25" customHeight="1" spans="1:8">
      <c r="A22" s="29" t="e">
        <f>#REF!&amp;#REF!</f>
        <v>#REF!</v>
      </c>
      <c r="D22" s="29" t="e">
        <f>#REF!&amp;#REF!</f>
        <v>#REF!</v>
      </c>
      <c r="F22" s="70"/>
      <c r="G22" s="69" t="str">
        <f>现金!G21</f>
        <v>北京卓信大华资产评估有限公司</v>
      </c>
      <c r="H22" s="69"/>
    </row>
    <row r="23" s="5" customFormat="1" ht="12.75" spans="1:7">
      <c r="A23" s="29" t="e">
        <f>#REF!&amp;#REF!</f>
        <v>#REF!</v>
      </c>
      <c r="F23" s="70"/>
      <c r="G23" s="70"/>
    </row>
    <row r="24" s="5" customFormat="1" ht="12.75" spans="6:7">
      <c r="F24" s="70"/>
      <c r="G24" s="70"/>
    </row>
    <row r="25" s="5" customFormat="1" ht="12.75" spans="6:7">
      <c r="F25" s="70"/>
      <c r="G25" s="70"/>
    </row>
    <row r="26" s="5" customFormat="1" ht="12.75" spans="6:7">
      <c r="F26" s="70"/>
      <c r="G26" s="70"/>
    </row>
    <row r="27" s="5" customFormat="1" ht="12.75" spans="6:7">
      <c r="F27" s="70"/>
      <c r="G27" s="70"/>
    </row>
    <row r="28" s="5" customFormat="1" ht="12.75" spans="6:7">
      <c r="F28" s="70"/>
      <c r="G28" s="70"/>
    </row>
    <row r="29" s="5" customFormat="1" ht="12.75" spans="6:7">
      <c r="F29" s="70"/>
      <c r="G29" s="70"/>
    </row>
    <row r="30" s="5" customFormat="1" ht="12.75" spans="6:7">
      <c r="F30" s="70"/>
      <c r="G30" s="70"/>
    </row>
    <row r="31" s="5" customFormat="1" ht="12.75" spans="6:7">
      <c r="F31" s="70"/>
      <c r="G31" s="70"/>
    </row>
    <row r="32" s="5" customFormat="1" ht="12.75" spans="6:7">
      <c r="F32" s="70"/>
      <c r="G32" s="70"/>
    </row>
    <row r="33" s="5" customFormat="1" ht="12.75" spans="6:7">
      <c r="F33" s="70"/>
      <c r="G33" s="70"/>
    </row>
    <row r="34" s="5" customFormat="1" ht="12.75" spans="6:7">
      <c r="F34" s="70"/>
      <c r="G34" s="70"/>
    </row>
    <row r="35" s="5" customFormat="1" ht="12.75" spans="6:7">
      <c r="F35" s="70"/>
      <c r="G35" s="70"/>
    </row>
    <row r="36" s="5" customFormat="1" ht="12.75" spans="6:7">
      <c r="F36" s="70"/>
      <c r="G36" s="70"/>
    </row>
    <row r="37" s="5" customFormat="1" ht="12.75" spans="6:7">
      <c r="F37" s="70"/>
      <c r="G37" s="70"/>
    </row>
    <row r="38" s="5" customFormat="1" ht="12.75" spans="6:7">
      <c r="F38" s="70"/>
      <c r="G38" s="70"/>
    </row>
    <row r="39" s="5" customFormat="1" ht="12.75" spans="6:7">
      <c r="F39" s="70"/>
      <c r="G39" s="70"/>
    </row>
    <row r="40" s="5" customFormat="1" ht="12.75" spans="6:7">
      <c r="F40" s="70"/>
      <c r="G40" s="70"/>
    </row>
    <row r="41" s="5" customFormat="1" ht="12.75" spans="6:7">
      <c r="F41" s="70"/>
      <c r="G41" s="70"/>
    </row>
    <row r="42" s="5" customFormat="1" ht="12.75" spans="6:7">
      <c r="F42" s="70"/>
      <c r="G42" s="70"/>
    </row>
    <row r="43" s="5" customFormat="1" ht="12.75" spans="6:7">
      <c r="F43" s="70"/>
      <c r="G43" s="70"/>
    </row>
    <row r="44" s="5" customFormat="1" ht="12.75" spans="6:7">
      <c r="F44" s="70"/>
      <c r="G44" s="70"/>
    </row>
    <row r="45" s="5" customFormat="1" ht="12.75" spans="6:7">
      <c r="F45" s="70"/>
      <c r="G45" s="70"/>
    </row>
    <row r="46" s="5" customFormat="1" ht="12.75" spans="6:7">
      <c r="F46" s="70"/>
      <c r="G46" s="70"/>
    </row>
    <row r="47" s="31" customFormat="1" ht="12.75" spans="6:7">
      <c r="F47" s="124"/>
      <c r="G47" s="124"/>
    </row>
    <row r="48" s="31" customFormat="1" ht="12.75" spans="6:7">
      <c r="F48" s="124"/>
      <c r="G48" s="124"/>
    </row>
    <row r="49" s="31" customFormat="1" ht="12.75" spans="6:7">
      <c r="F49" s="124"/>
      <c r="G49" s="124"/>
    </row>
    <row r="50" s="31" customFormat="1" ht="12.75" spans="6:7">
      <c r="F50" s="124"/>
      <c r="G50" s="124"/>
    </row>
    <row r="51" s="31" customFormat="1" ht="12.75" spans="6:7">
      <c r="F51" s="124"/>
      <c r="G51" s="124"/>
    </row>
    <row r="52" s="31" customFormat="1" ht="12.75" spans="6:7">
      <c r="F52" s="124"/>
      <c r="G52" s="124"/>
    </row>
    <row r="53" s="31" customFormat="1" ht="12.75" spans="6:7">
      <c r="F53" s="124"/>
      <c r="G53" s="124"/>
    </row>
    <row r="54" s="31" customFormat="1" ht="12.75" spans="6:7">
      <c r="F54" s="124"/>
      <c r="G54" s="124"/>
    </row>
    <row r="55" s="31" customFormat="1" ht="12.75" spans="6:7">
      <c r="F55" s="124"/>
      <c r="G55" s="124"/>
    </row>
    <row r="56" s="31" customFormat="1" ht="12.75" spans="6:7">
      <c r="F56" s="124"/>
      <c r="G56" s="124"/>
    </row>
    <row r="57" s="31" customFormat="1" ht="12.75" spans="6:7">
      <c r="F57" s="124"/>
      <c r="G57" s="124"/>
    </row>
    <row r="58" s="31" customFormat="1" ht="12.75" spans="6:7">
      <c r="F58" s="124"/>
      <c r="G58" s="124"/>
    </row>
    <row r="59" s="31" customFormat="1" ht="12.75" spans="6:7">
      <c r="F59" s="124"/>
      <c r="G59" s="124"/>
    </row>
    <row r="60" s="31" customFormat="1" ht="12.75" spans="6:7">
      <c r="F60" s="124"/>
      <c r="G60" s="124"/>
    </row>
    <row r="61" s="31" customFormat="1" ht="12.75" spans="6:7">
      <c r="F61" s="124"/>
      <c r="G61" s="124"/>
    </row>
    <row r="62" s="31" customFormat="1" ht="12.75" spans="6:7">
      <c r="F62" s="124"/>
      <c r="G62" s="124"/>
    </row>
    <row r="63" s="31" customFormat="1" ht="12.75" spans="6:7">
      <c r="F63" s="124"/>
      <c r="G63" s="124"/>
    </row>
    <row r="64" s="31" customFormat="1" ht="12.75" spans="6:7">
      <c r="F64" s="124"/>
      <c r="G64" s="124"/>
    </row>
    <row r="65" s="31" customFormat="1" ht="12.75" spans="6:7">
      <c r="F65" s="124"/>
      <c r="G65" s="124"/>
    </row>
    <row r="66" s="31" customFormat="1" ht="12.75" spans="6:7">
      <c r="F66" s="124"/>
      <c r="G66" s="124"/>
    </row>
    <row r="67" s="31" customFormat="1" ht="12.75" spans="6:7">
      <c r="F67" s="124"/>
      <c r="G67" s="124"/>
    </row>
    <row r="68" s="31" customFormat="1" ht="12.75" spans="6:7">
      <c r="F68" s="124"/>
      <c r="G68" s="124"/>
    </row>
    <row r="69" s="31" customFormat="1" ht="12.75" spans="6:7">
      <c r="F69" s="124"/>
      <c r="G69" s="124"/>
    </row>
    <row r="70" s="31" customFormat="1" ht="12.75" spans="6:7">
      <c r="F70" s="124"/>
      <c r="G70" s="124"/>
    </row>
    <row r="71" s="31" customFormat="1" ht="12.75" spans="6:7">
      <c r="F71" s="124"/>
      <c r="G71" s="124"/>
    </row>
    <row r="72" s="31" customFormat="1" ht="12.75" spans="6:7">
      <c r="F72" s="124"/>
      <c r="G72" s="124"/>
    </row>
    <row r="73" s="31" customFormat="1" ht="12.75" spans="6:7">
      <c r="F73" s="124"/>
      <c r="G73" s="124"/>
    </row>
    <row r="74" s="31" customFormat="1" ht="12.75" spans="6:7">
      <c r="F74" s="124"/>
      <c r="G74" s="124"/>
    </row>
    <row r="75" s="31" customFormat="1" ht="12.75" spans="6:7">
      <c r="F75" s="124"/>
      <c r="G75" s="124"/>
    </row>
    <row r="76" s="31" customFormat="1" ht="12.75" spans="6:7">
      <c r="F76" s="124"/>
      <c r="G76" s="124"/>
    </row>
    <row r="77" s="31" customFormat="1" ht="12.75" spans="6:7">
      <c r="F77" s="124"/>
      <c r="G77" s="124"/>
    </row>
    <row r="78" ht="14.25" spans="1:2">
      <c r="A78" s="31"/>
      <c r="B78" s="31"/>
    </row>
    <row r="79" ht="14.25" spans="1:2">
      <c r="A79" s="31"/>
      <c r="B79" s="31"/>
    </row>
    <row r="80" ht="14.25" spans="1:2">
      <c r="A80" s="31"/>
      <c r="B80" s="31"/>
    </row>
    <row r="81" ht="14.25" spans="1:2">
      <c r="A81" s="31"/>
      <c r="B81" s="31"/>
    </row>
    <row r="82" ht="14.25" spans="1:2">
      <c r="A82" s="31"/>
      <c r="B82" s="31"/>
    </row>
    <row r="83" ht="14.25" spans="1:2">
      <c r="A83" s="31"/>
      <c r="B83" s="31"/>
    </row>
    <row r="84" ht="14.25" spans="1:2">
      <c r="A84" s="31"/>
      <c r="B84" s="31"/>
    </row>
    <row r="85" ht="14.25" spans="1:2">
      <c r="A85" s="31"/>
      <c r="B85" s="31"/>
    </row>
    <row r="86" ht="14.25" spans="1:2">
      <c r="A86" s="31"/>
      <c r="B86" s="31"/>
    </row>
    <row r="87" ht="14.25" spans="1:2">
      <c r="A87" s="31"/>
      <c r="B87" s="31"/>
    </row>
    <row r="88" ht="14.25" spans="1:2">
      <c r="A88" s="31"/>
      <c r="B88" s="31"/>
    </row>
    <row r="89" ht="14.25" spans="1:2">
      <c r="A89" s="31"/>
      <c r="B89" s="31"/>
    </row>
    <row r="90" ht="14.25" spans="1:2">
      <c r="A90" s="31"/>
      <c r="B90" s="31"/>
    </row>
    <row r="91" ht="14.25" spans="1:2">
      <c r="A91" s="31"/>
      <c r="B91" s="31"/>
    </row>
    <row r="92" ht="14.25" spans="1:2">
      <c r="A92" s="31"/>
      <c r="B92" s="31"/>
    </row>
    <row r="93" ht="14.25" spans="1:2">
      <c r="A93" s="31"/>
      <c r="B93" s="31"/>
    </row>
    <row r="94" ht="14.25" spans="1:2">
      <c r="A94" s="31"/>
      <c r="B94" s="31"/>
    </row>
    <row r="95" ht="14.25" spans="1:2">
      <c r="A95" s="31"/>
      <c r="B95" s="31"/>
    </row>
    <row r="96" ht="14.25" spans="1:2">
      <c r="A96" s="31"/>
      <c r="B96" s="31"/>
    </row>
    <row r="97" ht="14.25" spans="1:2">
      <c r="A97" s="31"/>
      <c r="B97" s="31"/>
    </row>
    <row r="98" ht="14.25" spans="1:2">
      <c r="A98" s="31"/>
      <c r="B98" s="31"/>
    </row>
    <row r="99" ht="14.25" spans="1:2">
      <c r="A99" s="31"/>
      <c r="B99" s="31"/>
    </row>
    <row r="100" ht="14.25" spans="1:2">
      <c r="A100" s="31"/>
      <c r="B100" s="31"/>
    </row>
    <row r="101" ht="14.25" spans="1:2">
      <c r="A101" s="31"/>
      <c r="B101" s="31"/>
    </row>
    <row r="102" ht="14.25" spans="1:2">
      <c r="A102" s="31"/>
      <c r="B102" s="31"/>
    </row>
    <row r="103" ht="14.25" spans="1:2">
      <c r="A103" s="31"/>
      <c r="B103" s="31"/>
    </row>
    <row r="104" ht="14.25" spans="1:2">
      <c r="A104" s="31"/>
      <c r="B104" s="31"/>
    </row>
    <row r="105" ht="14.25" spans="1:2">
      <c r="A105" s="31"/>
      <c r="B105" s="31"/>
    </row>
    <row r="106" ht="14.25" spans="1:2">
      <c r="A106" s="31"/>
      <c r="B106" s="31"/>
    </row>
    <row r="107" ht="14.25" spans="1:2">
      <c r="A107" s="31"/>
      <c r="B107" s="31"/>
    </row>
    <row r="108" ht="14.25" spans="1:2">
      <c r="A108" s="31"/>
      <c r="B108" s="31"/>
    </row>
    <row r="109" ht="14.25" spans="1:2">
      <c r="A109" s="31"/>
      <c r="B109" s="31"/>
    </row>
    <row r="110" ht="14.25" spans="1:2">
      <c r="A110" s="31"/>
      <c r="B110" s="31"/>
    </row>
    <row r="111" ht="14.25" spans="1:2">
      <c r="A111" s="31"/>
      <c r="B111" s="31"/>
    </row>
    <row r="112" ht="14.25" spans="1:2">
      <c r="A112" s="31"/>
      <c r="B112" s="31"/>
    </row>
    <row r="113" ht="14.25" spans="1:2">
      <c r="A113" s="31"/>
      <c r="B113" s="31"/>
    </row>
    <row r="114" ht="14.25" spans="1:2">
      <c r="A114" s="31"/>
      <c r="B114" s="31"/>
    </row>
    <row r="115" ht="14.25" spans="1:2">
      <c r="A115" s="31"/>
      <c r="B115" s="31"/>
    </row>
    <row r="116" ht="14.25" spans="1:2">
      <c r="A116" s="31"/>
      <c r="B116" s="31"/>
    </row>
    <row r="117" ht="14.25" spans="1:2">
      <c r="A117" s="31"/>
      <c r="B117" s="31"/>
    </row>
    <row r="118" ht="14.25" spans="1:2">
      <c r="A118" s="31"/>
      <c r="B118" s="31"/>
    </row>
    <row r="119" ht="14.25" spans="1:2">
      <c r="A119" s="31"/>
      <c r="B119" s="31"/>
    </row>
    <row r="120" ht="14.25" spans="1:2">
      <c r="A120" s="31"/>
      <c r="B120" s="31"/>
    </row>
    <row r="121" ht="14.25" spans="1:2">
      <c r="A121" s="31"/>
      <c r="B121" s="31"/>
    </row>
    <row r="122" ht="14.25" spans="1:2">
      <c r="A122" s="31"/>
      <c r="B122" s="31"/>
    </row>
    <row r="123" ht="14.25" spans="1:2">
      <c r="A123" s="31"/>
      <c r="B123" s="31"/>
    </row>
    <row r="124" ht="14.25" spans="1:2">
      <c r="A124" s="31"/>
      <c r="B124" s="31"/>
    </row>
    <row r="125" ht="14.25" spans="1:2">
      <c r="A125" s="31"/>
      <c r="B125" s="31"/>
    </row>
    <row r="126" ht="14.25" spans="1:2">
      <c r="A126" s="31"/>
      <c r="B126" s="31"/>
    </row>
    <row r="127" ht="14.25" spans="1:2">
      <c r="A127" s="31"/>
      <c r="B127" s="31"/>
    </row>
    <row r="128" ht="14.25" spans="1:2">
      <c r="A128" s="31"/>
      <c r="B128" s="31"/>
    </row>
    <row r="129" ht="14.25" spans="1:2">
      <c r="A129" s="31"/>
      <c r="B129" s="31"/>
    </row>
    <row r="130" ht="14.25" spans="1:2">
      <c r="A130" s="31"/>
      <c r="B130" s="31"/>
    </row>
    <row r="131" ht="14.25" spans="1:2">
      <c r="A131" s="31"/>
      <c r="B131" s="31"/>
    </row>
    <row r="132" ht="14.25" spans="1:2">
      <c r="A132" s="31"/>
      <c r="B132" s="31"/>
    </row>
    <row r="133" ht="14.25" spans="1:2">
      <c r="A133" s="31"/>
      <c r="B133" s="31"/>
    </row>
    <row r="134" ht="14.25" spans="1:2">
      <c r="A134" s="31"/>
      <c r="B134" s="31"/>
    </row>
    <row r="135" ht="14.25" spans="1:2">
      <c r="A135" s="31"/>
      <c r="B135" s="31"/>
    </row>
    <row r="136" ht="14.25" spans="1:2">
      <c r="A136" s="31"/>
      <c r="B136" s="31"/>
    </row>
    <row r="137" ht="14.25" spans="1:2">
      <c r="A137" s="31"/>
      <c r="B137" s="31"/>
    </row>
    <row r="138" ht="14.25" spans="1:2">
      <c r="A138" s="31"/>
      <c r="B138" s="31"/>
    </row>
    <row r="139" ht="14.25" spans="1:2">
      <c r="A139" s="31"/>
      <c r="B139" s="31"/>
    </row>
    <row r="140" ht="14.25" spans="1:2">
      <c r="A140" s="31"/>
      <c r="B140" s="31"/>
    </row>
    <row r="141" ht="14.25" spans="1:2">
      <c r="A141" s="31"/>
      <c r="B141" s="31"/>
    </row>
    <row r="142" ht="14.25" spans="1:2">
      <c r="A142" s="31"/>
      <c r="B142" s="31"/>
    </row>
    <row r="143" ht="14.25" spans="1:2">
      <c r="A143" s="31"/>
      <c r="B143" s="31"/>
    </row>
    <row r="144" ht="14.25" spans="1:2">
      <c r="A144" s="31"/>
      <c r="B144" s="31"/>
    </row>
    <row r="145" ht="14.25" spans="1:2">
      <c r="A145" s="31"/>
      <c r="B145" s="31"/>
    </row>
    <row r="146" ht="14.25" spans="1:2">
      <c r="A146" s="31"/>
      <c r="B146" s="31"/>
    </row>
  </sheetData>
  <mergeCells count="1">
    <mergeCell ref="G22:H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6"/>
  <sheetViews>
    <sheetView workbookViewId="0">
      <selection activeCell="D6" sqref="D6"/>
    </sheetView>
  </sheetViews>
  <sheetFormatPr defaultColWidth="8.625" defaultRowHeight="15.75"/>
  <cols>
    <col min="1" max="1" width="9.625" style="9" customWidth="1"/>
    <col min="2" max="2" width="23.125" style="9" customWidth="1"/>
    <col min="3" max="3" width="11.875" style="9" customWidth="1"/>
    <col min="4" max="4" width="18.625" style="9" customWidth="1"/>
    <col min="5" max="6" width="20.375" style="114" customWidth="1"/>
    <col min="7" max="7" width="17.5" style="9" customWidth="1"/>
    <col min="8" max="8" width="14.5" style="9" customWidth="1"/>
    <col min="9" max="16384" width="8.625" style="9"/>
  </cols>
  <sheetData>
    <row r="1" s="1" customFormat="1" ht="30" customHeight="1" spans="2:20">
      <c r="B1" s="115" t="s">
        <v>1302</v>
      </c>
      <c r="C1" s="115"/>
      <c r="D1" s="115"/>
      <c r="E1" s="115"/>
      <c r="F1" s="115"/>
      <c r="G1" s="11" t="s">
        <v>1303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="2" customFormat="1" ht="15" customHeight="1" spans="5:12">
      <c r="E2" s="116"/>
      <c r="F2" s="116"/>
      <c r="G2" s="13"/>
      <c r="H2" s="9"/>
      <c r="I2" s="31"/>
      <c r="J2" s="31"/>
      <c r="K2" s="31"/>
      <c r="L2" s="31"/>
    </row>
    <row r="3" s="3" customFormat="1" ht="21" customHeight="1" spans="1:8">
      <c r="A3" s="3" t="e">
        <f>流动负债汇总表!A3</f>
        <v>#REF!</v>
      </c>
      <c r="D3" s="117" t="e">
        <f>流动负债汇总表!D3</f>
        <v>#REF!</v>
      </c>
      <c r="F3" s="118"/>
      <c r="G3" s="15" t="s">
        <v>2</v>
      </c>
      <c r="H3" s="16"/>
    </row>
    <row r="4" s="4" customFormat="1" ht="27.6" customHeight="1" spans="1:7">
      <c r="A4" s="17" t="s">
        <v>3</v>
      </c>
      <c r="B4" s="17" t="s">
        <v>1304</v>
      </c>
      <c r="C4" s="17" t="s">
        <v>119</v>
      </c>
      <c r="D4" s="17" t="s">
        <v>331</v>
      </c>
      <c r="E4" s="119" t="s">
        <v>8</v>
      </c>
      <c r="F4" s="120" t="s">
        <v>9</v>
      </c>
      <c r="G4" s="17" t="s">
        <v>19</v>
      </c>
    </row>
    <row r="5" s="5" customFormat="1" ht="21" customHeight="1" spans="1:7">
      <c r="A5" s="19">
        <f t="shared" ref="A5:A10" si="0">ROW()-4</f>
        <v>1</v>
      </c>
      <c r="B5" s="20"/>
      <c r="C5" s="25"/>
      <c r="D5" s="20"/>
      <c r="E5" s="49"/>
      <c r="F5" s="49"/>
      <c r="G5" s="20"/>
    </row>
    <row r="6" s="5" customFormat="1" ht="21" customHeight="1" spans="1:7">
      <c r="A6" s="19">
        <f t="shared" si="0"/>
        <v>2</v>
      </c>
      <c r="B6" s="20"/>
      <c r="C6" s="25"/>
      <c r="D6" s="20"/>
      <c r="E6" s="49"/>
      <c r="F6" s="49"/>
      <c r="G6" s="20"/>
    </row>
    <row r="7" s="5" customFormat="1" ht="21" customHeight="1" spans="1:7">
      <c r="A7" s="19">
        <f t="shared" si="0"/>
        <v>3</v>
      </c>
      <c r="B7" s="20"/>
      <c r="C7" s="25"/>
      <c r="D7" s="20"/>
      <c r="E7" s="49"/>
      <c r="F7" s="49"/>
      <c r="G7" s="20"/>
    </row>
    <row r="8" s="5" customFormat="1" ht="21" customHeight="1" spans="1:7">
      <c r="A8" s="19">
        <f t="shared" si="0"/>
        <v>4</v>
      </c>
      <c r="B8" s="20"/>
      <c r="C8" s="25"/>
      <c r="D8" s="20"/>
      <c r="E8" s="49"/>
      <c r="F8" s="49"/>
      <c r="G8" s="20"/>
    </row>
    <row r="9" s="5" customFormat="1" ht="21" customHeight="1" spans="1:7">
      <c r="A9" s="19">
        <f t="shared" si="0"/>
        <v>5</v>
      </c>
      <c r="B9" s="20"/>
      <c r="C9" s="25"/>
      <c r="D9" s="20"/>
      <c r="E9" s="49"/>
      <c r="F9" s="49"/>
      <c r="G9" s="20"/>
    </row>
    <row r="10" s="5" customFormat="1" ht="21" customHeight="1" spans="1:7">
      <c r="A10" s="19">
        <f t="shared" si="0"/>
        <v>6</v>
      </c>
      <c r="B10" s="20"/>
      <c r="C10" s="25"/>
      <c r="D10" s="20"/>
      <c r="E10" s="49"/>
      <c r="F10" s="49"/>
      <c r="G10" s="20"/>
    </row>
    <row r="11" s="5" customFormat="1" ht="21" customHeight="1" spans="1:7">
      <c r="A11" s="20"/>
      <c r="B11" s="20"/>
      <c r="C11" s="25"/>
      <c r="D11" s="20"/>
      <c r="E11" s="49"/>
      <c r="F11" s="49"/>
      <c r="G11" s="20"/>
    </row>
    <row r="12" s="5" customFormat="1" ht="21" customHeight="1" spans="1:7">
      <c r="A12" s="20"/>
      <c r="B12" s="20"/>
      <c r="C12" s="25"/>
      <c r="D12" s="20"/>
      <c r="E12" s="49"/>
      <c r="F12" s="49"/>
      <c r="G12" s="20"/>
    </row>
    <row r="13" s="5" customFormat="1" ht="21" customHeight="1" spans="1:7">
      <c r="A13" s="20"/>
      <c r="B13" s="20"/>
      <c r="C13" s="25"/>
      <c r="D13" s="20"/>
      <c r="E13" s="49"/>
      <c r="F13" s="49"/>
      <c r="G13" s="20"/>
    </row>
    <row r="14" s="5" customFormat="1" ht="21" customHeight="1" spans="1:7">
      <c r="A14" s="20"/>
      <c r="B14" s="20"/>
      <c r="C14" s="25"/>
      <c r="D14" s="20"/>
      <c r="E14" s="49"/>
      <c r="F14" s="49"/>
      <c r="G14" s="20"/>
    </row>
    <row r="15" s="5" customFormat="1" ht="21" customHeight="1" spans="1:7">
      <c r="A15" s="20"/>
      <c r="B15" s="20"/>
      <c r="C15" s="25"/>
      <c r="D15" s="20"/>
      <c r="E15" s="49"/>
      <c r="F15" s="49"/>
      <c r="G15" s="20"/>
    </row>
    <row r="16" s="5" customFormat="1" ht="21" customHeight="1" spans="1:7">
      <c r="A16" s="20"/>
      <c r="B16" s="20"/>
      <c r="C16" s="25"/>
      <c r="D16" s="20"/>
      <c r="E16" s="49"/>
      <c r="F16" s="49"/>
      <c r="G16" s="20"/>
    </row>
    <row r="17" s="5" customFormat="1" ht="21" customHeight="1" spans="1:7">
      <c r="A17" s="20"/>
      <c r="B17" s="20"/>
      <c r="C17" s="25"/>
      <c r="D17" s="20"/>
      <c r="E17" s="49"/>
      <c r="F17" s="49"/>
      <c r="G17" s="20"/>
    </row>
    <row r="18" s="5" customFormat="1" ht="21" customHeight="1" spans="1:7">
      <c r="A18" s="20"/>
      <c r="B18" s="20"/>
      <c r="C18" s="25"/>
      <c r="D18" s="20"/>
      <c r="E18" s="49"/>
      <c r="F18" s="49"/>
      <c r="G18" s="20"/>
    </row>
    <row r="19" s="5" customFormat="1" ht="21" customHeight="1" spans="1:7">
      <c r="A19" s="20"/>
      <c r="B19" s="20"/>
      <c r="C19" s="25"/>
      <c r="D19" s="20"/>
      <c r="E19" s="49"/>
      <c r="F19" s="49"/>
      <c r="G19" s="20"/>
    </row>
    <row r="20" s="5" customFormat="1" ht="21" customHeight="1" spans="1:7">
      <c r="A20" s="20"/>
      <c r="B20" s="20"/>
      <c r="C20" s="25"/>
      <c r="D20" s="20"/>
      <c r="E20" s="49"/>
      <c r="F20" s="49"/>
      <c r="G20" s="20"/>
    </row>
    <row r="21" s="6" customFormat="1" ht="21" customHeight="1" spans="1:7">
      <c r="A21" s="27"/>
      <c r="B21" s="17" t="s">
        <v>1111</v>
      </c>
      <c r="C21" s="17"/>
      <c r="D21" s="27"/>
      <c r="E21" s="28">
        <f>SUM(E5:E20)</f>
        <v>0</v>
      </c>
      <c r="F21" s="28">
        <f>SUM(F5:F20)</f>
        <v>0</v>
      </c>
      <c r="G21" s="27"/>
    </row>
    <row r="22" s="71" customFormat="1" ht="14.25" customHeight="1" spans="1:7">
      <c r="A22" s="29" t="e">
        <f>#REF!&amp;#REF!</f>
        <v>#REF!</v>
      </c>
      <c r="D22" s="29" t="e">
        <f>#REF!&amp;#REF!</f>
        <v>#REF!</v>
      </c>
      <c r="E22" s="121"/>
      <c r="F22" s="69" t="str">
        <f>现金!G21</f>
        <v>北京卓信大华资产评估有限公司</v>
      </c>
      <c r="G22" s="69"/>
    </row>
    <row r="23" s="6" customFormat="1" ht="12.75" spans="1:6">
      <c r="A23" s="29" t="e">
        <f>#REF!&amp;#REF!</f>
        <v>#REF!</v>
      </c>
      <c r="E23" s="121"/>
      <c r="F23" s="121"/>
    </row>
    <row r="24" s="5" customFormat="1" ht="12.75" spans="5:6">
      <c r="E24" s="70"/>
      <c r="F24" s="70"/>
    </row>
    <row r="25" s="5" customFormat="1" ht="12.75" spans="5:6">
      <c r="E25" s="70"/>
      <c r="F25" s="70"/>
    </row>
    <row r="26" s="5" customFormat="1" ht="12.75" spans="5:6">
      <c r="E26" s="70"/>
      <c r="F26" s="70"/>
    </row>
    <row r="27" s="5" customFormat="1" ht="12.75" spans="5:6">
      <c r="E27" s="70"/>
      <c r="F27" s="70"/>
    </row>
    <row r="28" s="5" customFormat="1" ht="12.75" spans="5:6">
      <c r="E28" s="70"/>
      <c r="F28" s="70"/>
    </row>
    <row r="29" s="5" customFormat="1" ht="12.75" spans="5:6">
      <c r="E29" s="70"/>
      <c r="F29" s="70"/>
    </row>
    <row r="30" s="5" customFormat="1" ht="12.75" spans="5:6">
      <c r="E30" s="70"/>
      <c r="F30" s="70"/>
    </row>
    <row r="31" s="5" customFormat="1" ht="12.75" spans="5:6">
      <c r="E31" s="70"/>
      <c r="F31" s="70"/>
    </row>
    <row r="32" s="5" customFormat="1" ht="12.75" spans="5:6">
      <c r="E32" s="70"/>
      <c r="F32" s="70"/>
    </row>
    <row r="33" s="5" customFormat="1" ht="12.75" spans="5:6">
      <c r="E33" s="70"/>
      <c r="F33" s="70"/>
    </row>
    <row r="34" s="5" customFormat="1" ht="12.75" spans="5:6">
      <c r="E34" s="70"/>
      <c r="F34" s="70"/>
    </row>
    <row r="35" s="5" customFormat="1" ht="12.75" spans="5:6">
      <c r="E35" s="70"/>
      <c r="F35" s="70"/>
    </row>
    <row r="36" s="5" customFormat="1" ht="12.75" spans="5:6">
      <c r="E36" s="70"/>
      <c r="F36" s="70"/>
    </row>
    <row r="37" s="5" customFormat="1" ht="12.75" spans="5:6">
      <c r="E37" s="70"/>
      <c r="F37" s="70"/>
    </row>
    <row r="38" s="5" customFormat="1" ht="12.75" spans="5:6">
      <c r="E38" s="70"/>
      <c r="F38" s="70"/>
    </row>
    <row r="39" s="5" customFormat="1" ht="12.75" spans="5:6">
      <c r="E39" s="70"/>
      <c r="F39" s="70"/>
    </row>
    <row r="40" s="5" customFormat="1" ht="12.75" spans="5:6">
      <c r="E40" s="70"/>
      <c r="F40" s="70"/>
    </row>
    <row r="41" s="5" customFormat="1" ht="12.75" spans="5:6">
      <c r="E41" s="70"/>
      <c r="F41" s="70"/>
    </row>
    <row r="42" s="5" customFormat="1" ht="12.75" spans="5:6">
      <c r="E42" s="70"/>
      <c r="F42" s="70"/>
    </row>
    <row r="43" s="5" customFormat="1" ht="12.75" spans="5:6">
      <c r="E43" s="70"/>
      <c r="F43" s="70"/>
    </row>
    <row r="44" s="5" customFormat="1" ht="12.75" spans="5:6">
      <c r="E44" s="70"/>
      <c r="F44" s="70"/>
    </row>
    <row r="45" s="5" customFormat="1" ht="12.75" spans="5:6">
      <c r="E45" s="70"/>
      <c r="F45" s="70"/>
    </row>
    <row r="46" s="5" customFormat="1" ht="12.75" spans="5:6">
      <c r="E46" s="70"/>
      <c r="F46" s="70"/>
    </row>
    <row r="47" s="8" customFormat="1" ht="12.75" spans="5:6">
      <c r="E47" s="122"/>
      <c r="F47" s="122"/>
    </row>
    <row r="48" s="8" customFormat="1" ht="12.75" spans="5:6">
      <c r="E48" s="122"/>
      <c r="F48" s="122"/>
    </row>
    <row r="49" s="8" customFormat="1" ht="12.75" spans="5:6">
      <c r="E49" s="122"/>
      <c r="F49" s="122"/>
    </row>
    <row r="50" s="8" customFormat="1" ht="12.75" spans="5:6">
      <c r="E50" s="122"/>
      <c r="F50" s="122"/>
    </row>
    <row r="51" s="8" customFormat="1" ht="12.75" spans="5:6">
      <c r="E51" s="122"/>
      <c r="F51" s="122"/>
    </row>
    <row r="52" s="8" customFormat="1" ht="12.75" spans="5:6">
      <c r="E52" s="122"/>
      <c r="F52" s="122"/>
    </row>
    <row r="53" s="8" customFormat="1" ht="12.75" spans="5:6">
      <c r="E53" s="122"/>
      <c r="F53" s="122"/>
    </row>
    <row r="54" s="8" customFormat="1" ht="12.75" spans="5:6">
      <c r="E54" s="122"/>
      <c r="F54" s="122"/>
    </row>
    <row r="55" s="8" customFormat="1" ht="12.75" spans="5:6">
      <c r="E55" s="122"/>
      <c r="F55" s="122"/>
    </row>
    <row r="56" s="8" customFormat="1" ht="12.75" spans="5:6">
      <c r="E56" s="122"/>
      <c r="F56" s="122"/>
    </row>
    <row r="57" s="8" customFormat="1" ht="12.75" spans="5:6">
      <c r="E57" s="122"/>
      <c r="F57" s="122"/>
    </row>
    <row r="58" s="8" customFormat="1" ht="12.75" spans="5:6">
      <c r="E58" s="122"/>
      <c r="F58" s="122"/>
    </row>
    <row r="59" s="8" customFormat="1" ht="12.75" spans="5:6">
      <c r="E59" s="122"/>
      <c r="F59" s="122"/>
    </row>
    <row r="60" s="8" customFormat="1" ht="12.75" spans="5:6">
      <c r="E60" s="122"/>
      <c r="F60" s="122"/>
    </row>
    <row r="61" s="8" customFormat="1" ht="12.75" spans="5:6">
      <c r="E61" s="122"/>
      <c r="F61" s="122"/>
    </row>
    <row r="62" s="8" customFormat="1" ht="12.75" spans="5:6">
      <c r="E62" s="122"/>
      <c r="F62" s="122"/>
    </row>
    <row r="63" s="8" customFormat="1" ht="12.75" spans="5:6">
      <c r="E63" s="122"/>
      <c r="F63" s="122"/>
    </row>
    <row r="64" s="8" customFormat="1" ht="12.75" spans="5:6">
      <c r="E64" s="122"/>
      <c r="F64" s="122"/>
    </row>
    <row r="65" s="8" customFormat="1" ht="12.75" spans="5:6">
      <c r="E65" s="122"/>
      <c r="F65" s="122"/>
    </row>
    <row r="66" s="8" customFormat="1" ht="12.75" spans="5:6">
      <c r="E66" s="122"/>
      <c r="F66" s="122"/>
    </row>
    <row r="67" s="8" customFormat="1" ht="12.75" spans="5:6">
      <c r="E67" s="122"/>
      <c r="F67" s="122"/>
    </row>
    <row r="68" s="8" customFormat="1" ht="12.75" spans="5:6">
      <c r="E68" s="122"/>
      <c r="F68" s="122"/>
    </row>
    <row r="69" s="8" customFormat="1" ht="12.75" spans="5:6">
      <c r="E69" s="122"/>
      <c r="F69" s="122"/>
    </row>
    <row r="70" s="8" customFormat="1" ht="12.75" spans="5:6">
      <c r="E70" s="122"/>
      <c r="F70" s="122"/>
    </row>
    <row r="71" s="8" customFormat="1" ht="12.75" spans="5:6">
      <c r="E71" s="122"/>
      <c r="F71" s="122"/>
    </row>
    <row r="72" s="8" customFormat="1" ht="12.75" spans="5:6">
      <c r="E72" s="122"/>
      <c r="F72" s="122"/>
    </row>
    <row r="73" s="8" customFormat="1" ht="12.75" spans="5:6">
      <c r="E73" s="122"/>
      <c r="F73" s="122"/>
    </row>
    <row r="74" s="8" customFormat="1" ht="12.75" spans="5:6">
      <c r="E74" s="122"/>
      <c r="F74" s="122"/>
    </row>
    <row r="75" s="8" customFormat="1" ht="12.75" spans="5:6">
      <c r="E75" s="122"/>
      <c r="F75" s="122"/>
    </row>
    <row r="76" s="8" customFormat="1" ht="12.75" spans="5:6">
      <c r="E76" s="122"/>
      <c r="F76" s="122"/>
    </row>
    <row r="77" s="8" customFormat="1" ht="12.75" spans="5:6">
      <c r="E77" s="122"/>
      <c r="F77" s="122"/>
    </row>
    <row r="78" ht="14.25" spans="1:2">
      <c r="A78" s="8"/>
      <c r="B78" s="8"/>
    </row>
    <row r="79" ht="14.25" spans="1:2">
      <c r="A79" s="8"/>
      <c r="B79" s="8"/>
    </row>
    <row r="80" ht="14.25" spans="1:2">
      <c r="A80" s="8"/>
      <c r="B80" s="8"/>
    </row>
    <row r="81" ht="14.25" spans="1:2">
      <c r="A81" s="8"/>
      <c r="B81" s="8"/>
    </row>
    <row r="82" ht="14.25" spans="1:2">
      <c r="A82" s="8"/>
      <c r="B82" s="8"/>
    </row>
    <row r="83" ht="14.25" spans="1:2">
      <c r="A83" s="8"/>
      <c r="B83" s="8"/>
    </row>
    <row r="84" ht="14.25" spans="1:2">
      <c r="A84" s="8"/>
      <c r="B84" s="8"/>
    </row>
    <row r="85" ht="14.25" spans="1:2">
      <c r="A85" s="8"/>
      <c r="B85" s="8"/>
    </row>
    <row r="86" ht="14.25" spans="1:2">
      <c r="A86" s="8"/>
      <c r="B86" s="8"/>
    </row>
    <row r="87" ht="14.25" spans="1:2">
      <c r="A87" s="8"/>
      <c r="B87" s="8"/>
    </row>
    <row r="88" ht="14.25" spans="1:2">
      <c r="A88" s="8"/>
      <c r="B88" s="8"/>
    </row>
    <row r="89" ht="14.25" spans="1:2">
      <c r="A89" s="8"/>
      <c r="B89" s="8"/>
    </row>
    <row r="90" ht="14.25" spans="1:2">
      <c r="A90" s="8"/>
      <c r="B90" s="8"/>
    </row>
    <row r="91" ht="14.25" spans="1:2">
      <c r="A91" s="8"/>
      <c r="B91" s="8"/>
    </row>
    <row r="92" ht="14.25" spans="1:2">
      <c r="A92" s="8"/>
      <c r="B92" s="8"/>
    </row>
    <row r="93" ht="14.25" spans="1:2">
      <c r="A93" s="8"/>
      <c r="B93" s="8"/>
    </row>
    <row r="94" ht="14.25" spans="1:2">
      <c r="A94" s="8"/>
      <c r="B94" s="8"/>
    </row>
    <row r="95" ht="14.25" spans="1:2">
      <c r="A95" s="8"/>
      <c r="B95" s="8"/>
    </row>
    <row r="96" ht="14.25" spans="1:2">
      <c r="A96" s="8"/>
      <c r="B96" s="8"/>
    </row>
    <row r="97" ht="14.25" spans="1:2">
      <c r="A97" s="8"/>
      <c r="B97" s="8"/>
    </row>
    <row r="98" ht="14.25" spans="1:2">
      <c r="A98" s="8"/>
      <c r="B98" s="8"/>
    </row>
    <row r="99" ht="14.25" spans="1:2">
      <c r="A99" s="8"/>
      <c r="B99" s="8"/>
    </row>
    <row r="100" ht="14.25" spans="1:2">
      <c r="A100" s="8"/>
      <c r="B100" s="8"/>
    </row>
    <row r="101" ht="14.25" spans="1:2">
      <c r="A101" s="8"/>
      <c r="B101" s="8"/>
    </row>
    <row r="102" ht="14.25" spans="1:2">
      <c r="A102" s="8"/>
      <c r="B102" s="8"/>
    </row>
    <row r="103" ht="14.25" spans="1:2">
      <c r="A103" s="8"/>
      <c r="B103" s="8"/>
    </row>
    <row r="104" ht="14.25" spans="1:2">
      <c r="A104" s="8"/>
      <c r="B104" s="8"/>
    </row>
    <row r="105" ht="14.25" spans="1:2">
      <c r="A105" s="8"/>
      <c r="B105" s="8"/>
    </row>
    <row r="106" ht="14.25" spans="1:2">
      <c r="A106" s="8"/>
      <c r="B106" s="8"/>
    </row>
    <row r="107" ht="14.25" spans="1:2">
      <c r="A107" s="8"/>
      <c r="B107" s="8"/>
    </row>
    <row r="108" ht="14.25" spans="1:2">
      <c r="A108" s="8"/>
      <c r="B108" s="8"/>
    </row>
    <row r="109" ht="14.25" spans="1:2">
      <c r="A109" s="8"/>
      <c r="B109" s="8"/>
    </row>
    <row r="110" ht="14.25" spans="1:2">
      <c r="A110" s="8"/>
      <c r="B110" s="8"/>
    </row>
    <row r="111" ht="14.25" spans="1:2">
      <c r="A111" s="8"/>
      <c r="B111" s="8"/>
    </row>
    <row r="112" ht="14.25" spans="1:2">
      <c r="A112" s="8"/>
      <c r="B112" s="8"/>
    </row>
    <row r="113" ht="14.25" spans="1:2">
      <c r="A113" s="8"/>
      <c r="B113" s="8"/>
    </row>
    <row r="114" ht="14.25" spans="1:2">
      <c r="A114" s="8"/>
      <c r="B114" s="8"/>
    </row>
    <row r="115" ht="14.25" spans="1:2">
      <c r="A115" s="8"/>
      <c r="B115" s="8"/>
    </row>
    <row r="116" ht="14.25" spans="1:2">
      <c r="A116" s="8"/>
      <c r="B116" s="8"/>
    </row>
    <row r="117" ht="14.25" spans="1:2">
      <c r="A117" s="8"/>
      <c r="B117" s="8"/>
    </row>
    <row r="118" ht="14.25" spans="1:2">
      <c r="A118" s="8"/>
      <c r="B118" s="8"/>
    </row>
    <row r="119" ht="14.25" spans="1:2">
      <c r="A119" s="8"/>
      <c r="B119" s="8"/>
    </row>
    <row r="120" ht="14.25" spans="1:2">
      <c r="A120" s="8"/>
      <c r="B120" s="8"/>
    </row>
    <row r="121" ht="14.25" spans="1:2">
      <c r="A121" s="8"/>
      <c r="B121" s="8"/>
    </row>
    <row r="122" ht="14.25" spans="1:2">
      <c r="A122" s="8"/>
      <c r="B122" s="8"/>
    </row>
    <row r="123" ht="14.25" spans="1:2">
      <c r="A123" s="8"/>
      <c r="B123" s="8"/>
    </row>
    <row r="124" ht="14.25" spans="1:2">
      <c r="A124" s="8"/>
      <c r="B124" s="8"/>
    </row>
    <row r="125" ht="14.25" spans="1:2">
      <c r="A125" s="8"/>
      <c r="B125" s="8"/>
    </row>
    <row r="126" ht="14.25" spans="1:2">
      <c r="A126" s="8"/>
      <c r="B126" s="8"/>
    </row>
    <row r="127" ht="14.25" spans="1:2">
      <c r="A127" s="8"/>
      <c r="B127" s="8"/>
    </row>
    <row r="128" ht="14.25" spans="1:2">
      <c r="A128" s="8"/>
      <c r="B128" s="8"/>
    </row>
    <row r="129" ht="14.25" spans="1:2">
      <c r="A129" s="8"/>
      <c r="B129" s="8"/>
    </row>
    <row r="130" ht="14.25" spans="1:2">
      <c r="A130" s="8"/>
      <c r="B130" s="8"/>
    </row>
    <row r="131" ht="14.25" spans="1:2">
      <c r="A131" s="8"/>
      <c r="B131" s="8"/>
    </row>
    <row r="132" ht="14.25" spans="1:2">
      <c r="A132" s="8"/>
      <c r="B132" s="8"/>
    </row>
    <row r="133" ht="14.25" spans="1:2">
      <c r="A133" s="8"/>
      <c r="B133" s="8"/>
    </row>
    <row r="134" ht="14.25" spans="1:2">
      <c r="A134" s="8"/>
      <c r="B134" s="8"/>
    </row>
    <row r="135" ht="14.25" spans="1:2">
      <c r="A135" s="8"/>
      <c r="B135" s="8"/>
    </row>
    <row r="136" ht="14.25" spans="1:2">
      <c r="A136" s="8"/>
      <c r="B136" s="8"/>
    </row>
    <row r="137" ht="14.25" spans="1:2">
      <c r="A137" s="8"/>
      <c r="B137" s="8"/>
    </row>
    <row r="138" ht="14.25" spans="1:2">
      <c r="A138" s="8"/>
      <c r="B138" s="8"/>
    </row>
    <row r="139" ht="14.25" spans="1:2">
      <c r="A139" s="8"/>
      <c r="B139" s="8"/>
    </row>
    <row r="140" ht="14.25" spans="1:2">
      <c r="A140" s="8"/>
      <c r="B140" s="8"/>
    </row>
    <row r="141" ht="14.25" spans="1:2">
      <c r="A141" s="8"/>
      <c r="B141" s="8"/>
    </row>
    <row r="142" ht="14.25" spans="1:2">
      <c r="A142" s="8"/>
      <c r="B142" s="8"/>
    </row>
    <row r="143" ht="14.25" spans="1:2">
      <c r="A143" s="8"/>
      <c r="B143" s="8"/>
    </row>
    <row r="144" ht="14.25" spans="1:2">
      <c r="A144" s="8"/>
      <c r="B144" s="8"/>
    </row>
    <row r="145" ht="14.25" spans="1:2">
      <c r="A145" s="8"/>
      <c r="B145" s="8"/>
    </row>
    <row r="146" ht="14.25" spans="1:2">
      <c r="A146" s="8"/>
      <c r="B146" s="8"/>
    </row>
  </sheetData>
  <mergeCells count="2">
    <mergeCell ref="B1:F1"/>
    <mergeCell ref="F22:G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7"/>
  <sheetViews>
    <sheetView workbookViewId="0">
      <selection activeCell="D6" sqref="D6"/>
    </sheetView>
  </sheetViews>
  <sheetFormatPr defaultColWidth="8.625" defaultRowHeight="15.75"/>
  <cols>
    <col min="1" max="1" width="11.5" style="9" customWidth="1"/>
    <col min="2" max="2" width="25.125" style="9" customWidth="1"/>
    <col min="3" max="4" width="20.5" style="40" customWidth="1"/>
    <col min="5" max="5" width="16.125" style="9" customWidth="1"/>
    <col min="6" max="6" width="10.875" style="9" customWidth="1"/>
    <col min="7" max="7" width="16.875" style="9" customWidth="1"/>
    <col min="8" max="8" width="14.5" style="9" customWidth="1"/>
    <col min="9" max="16384" width="8.625" style="9"/>
  </cols>
  <sheetData>
    <row r="1" s="1" customFormat="1" ht="30" customHeight="1" spans="3:20">
      <c r="C1" s="41" t="s">
        <v>1305</v>
      </c>
      <c r="F1" s="12"/>
      <c r="G1" s="11" t="s">
        <v>1306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="2" customFormat="1" ht="15" customHeight="1" spans="3:12">
      <c r="C2" s="43"/>
      <c r="D2" s="43"/>
      <c r="G2" s="13"/>
      <c r="H2" s="9"/>
      <c r="I2" s="31"/>
      <c r="J2" s="31"/>
      <c r="K2" s="31"/>
      <c r="L2" s="31"/>
    </row>
    <row r="3" s="3" customFormat="1" ht="21" customHeight="1" spans="1:8">
      <c r="A3" s="3" t="e">
        <f>#REF!</f>
        <v>#REF!</v>
      </c>
      <c r="C3" s="105"/>
      <c r="D3" s="108" t="e">
        <f>长期借款!F3</f>
        <v>#REF!</v>
      </c>
      <c r="G3" s="15" t="s">
        <v>2</v>
      </c>
      <c r="H3" s="16"/>
    </row>
    <row r="4" s="4" customFormat="1" ht="21" customHeight="1" spans="1:7">
      <c r="A4" s="18" t="s">
        <v>53</v>
      </c>
      <c r="B4" s="18" t="s">
        <v>1089</v>
      </c>
      <c r="C4" s="46" t="s">
        <v>8</v>
      </c>
      <c r="D4" s="46" t="s">
        <v>58</v>
      </c>
      <c r="E4" s="18" t="s">
        <v>168</v>
      </c>
      <c r="F4" s="18" t="s">
        <v>59</v>
      </c>
      <c r="G4" s="18" t="s">
        <v>169</v>
      </c>
    </row>
    <row r="5" s="5" customFormat="1" ht="21" customHeight="1" spans="1:7">
      <c r="A5" s="23" t="s">
        <v>1307</v>
      </c>
      <c r="B5" s="109" t="s">
        <v>1308</v>
      </c>
      <c r="C5" s="66">
        <f>长期借款!H21</f>
        <v>0</v>
      </c>
      <c r="D5" s="66">
        <f>长期借款!J21</f>
        <v>0</v>
      </c>
      <c r="E5" s="110">
        <f>D5-C5</f>
        <v>0</v>
      </c>
      <c r="F5" s="97">
        <f>IF(C5=0,0,ROUND((D5-C5)/C5*100,2))</f>
        <v>0</v>
      </c>
      <c r="G5" s="20"/>
    </row>
    <row r="6" s="5" customFormat="1" ht="21" customHeight="1" spans="1:7">
      <c r="A6" s="23" t="s">
        <v>1309</v>
      </c>
      <c r="B6" s="109" t="s">
        <v>1310</v>
      </c>
      <c r="C6" s="66">
        <f>应付债券!H21</f>
        <v>0</v>
      </c>
      <c r="D6" s="66">
        <f>应付债券!I21</f>
        <v>0</v>
      </c>
      <c r="E6" s="110">
        <f>D6-C6</f>
        <v>0</v>
      </c>
      <c r="F6" s="97">
        <f>IF(C6=0,0,ROUND((D6-C6)/C6*100,2))</f>
        <v>0</v>
      </c>
      <c r="G6" s="20"/>
    </row>
    <row r="7" s="5" customFormat="1" ht="21" customHeight="1" spans="1:7">
      <c r="A7" s="23" t="s">
        <v>1311</v>
      </c>
      <c r="B7" s="109" t="s">
        <v>1312</v>
      </c>
      <c r="C7" s="66">
        <f>租赁负债!F20</f>
        <v>0</v>
      </c>
      <c r="D7" s="66">
        <f>租赁负债!G20</f>
        <v>0</v>
      </c>
      <c r="E7" s="110">
        <f t="shared" ref="E7:E13" si="0">D7-C7</f>
        <v>0</v>
      </c>
      <c r="F7" s="97">
        <f t="shared" ref="F7:F13" si="1">IF(C7=0,0,ROUND((D7-C7)/C7*100,2))</f>
        <v>0</v>
      </c>
      <c r="G7" s="20"/>
    </row>
    <row r="8" s="5" customFormat="1" ht="21" customHeight="1" spans="1:7">
      <c r="A8" s="23" t="s">
        <v>1313</v>
      </c>
      <c r="B8" s="109" t="s">
        <v>1314</v>
      </c>
      <c r="C8" s="66">
        <f>长期应付款!G21</f>
        <v>0</v>
      </c>
      <c r="D8" s="66">
        <f>长期应付款!H21</f>
        <v>0</v>
      </c>
      <c r="E8" s="110">
        <f t="shared" si="0"/>
        <v>0</v>
      </c>
      <c r="F8" s="97">
        <f t="shared" si="1"/>
        <v>0</v>
      </c>
      <c r="G8" s="20"/>
    </row>
    <row r="9" s="5" customFormat="1" ht="21" customHeight="1" spans="1:7">
      <c r="A9" s="23" t="s">
        <v>1315</v>
      </c>
      <c r="B9" s="109" t="s">
        <v>1316</v>
      </c>
      <c r="C9" s="66">
        <f>长期应付职工薪酬!D21</f>
        <v>0</v>
      </c>
      <c r="D9" s="66">
        <f>长期应付职工薪酬!E21</f>
        <v>0</v>
      </c>
      <c r="E9" s="110">
        <f t="shared" si="0"/>
        <v>0</v>
      </c>
      <c r="F9" s="97">
        <f t="shared" si="1"/>
        <v>0</v>
      </c>
      <c r="G9" s="20"/>
    </row>
    <row r="10" s="5" customFormat="1" ht="21" customHeight="1" spans="1:7">
      <c r="A10" s="23" t="s">
        <v>1317</v>
      </c>
      <c r="B10" s="109" t="s">
        <v>1318</v>
      </c>
      <c r="C10" s="66">
        <f>预计负债!F21</f>
        <v>0</v>
      </c>
      <c r="D10" s="66">
        <f>预计负债!G21</f>
        <v>0</v>
      </c>
      <c r="E10" s="110">
        <f t="shared" si="0"/>
        <v>0</v>
      </c>
      <c r="F10" s="97">
        <f t="shared" si="1"/>
        <v>0</v>
      </c>
      <c r="G10" s="20"/>
    </row>
    <row r="11" s="5" customFormat="1" ht="21" customHeight="1" spans="1:7">
      <c r="A11" s="23" t="s">
        <v>1319</v>
      </c>
      <c r="B11" s="109" t="s">
        <v>1320</v>
      </c>
      <c r="C11" s="66">
        <f>递延收益!E21</f>
        <v>0</v>
      </c>
      <c r="D11" s="66">
        <f>递延收益!F21</f>
        <v>0</v>
      </c>
      <c r="E11" s="110">
        <f t="shared" si="0"/>
        <v>0</v>
      </c>
      <c r="F11" s="97">
        <f t="shared" si="1"/>
        <v>0</v>
      </c>
      <c r="G11" s="20"/>
    </row>
    <row r="12" s="5" customFormat="1" ht="21" customHeight="1" spans="1:7">
      <c r="A12" s="23" t="s">
        <v>1321</v>
      </c>
      <c r="B12" s="109" t="s">
        <v>1322</v>
      </c>
      <c r="C12" s="66">
        <f>递延所得税负债!D21</f>
        <v>0</v>
      </c>
      <c r="D12" s="66">
        <f>递延所得税负债!E21</f>
        <v>0</v>
      </c>
      <c r="E12" s="110">
        <f t="shared" si="0"/>
        <v>0</v>
      </c>
      <c r="F12" s="97">
        <f t="shared" si="1"/>
        <v>0</v>
      </c>
      <c r="G12" s="20"/>
    </row>
    <row r="13" s="5" customFormat="1" ht="21" customHeight="1" spans="1:7">
      <c r="A13" s="23" t="s">
        <v>1323</v>
      </c>
      <c r="B13" s="109" t="s">
        <v>1324</v>
      </c>
      <c r="C13" s="66">
        <f>其他非流动负债!E22</f>
        <v>0</v>
      </c>
      <c r="D13" s="66">
        <f>其他非流动负债!F22</f>
        <v>0</v>
      </c>
      <c r="E13" s="110">
        <f t="shared" si="0"/>
        <v>0</v>
      </c>
      <c r="F13" s="97">
        <f t="shared" si="1"/>
        <v>0</v>
      </c>
      <c r="G13" s="20"/>
    </row>
    <row r="14" s="5" customFormat="1" ht="21" customHeight="1" spans="1:7">
      <c r="A14" s="20"/>
      <c r="B14" s="20"/>
      <c r="C14" s="66"/>
      <c r="D14" s="66"/>
      <c r="E14" s="110"/>
      <c r="F14" s="97"/>
      <c r="G14" s="20"/>
    </row>
    <row r="15" s="5" customFormat="1" ht="21" customHeight="1" spans="1:7">
      <c r="A15" s="20"/>
      <c r="B15" s="20"/>
      <c r="C15" s="66"/>
      <c r="D15" s="66"/>
      <c r="E15" s="110"/>
      <c r="F15" s="97"/>
      <c r="G15" s="20"/>
    </row>
    <row r="16" s="5" customFormat="1" ht="21" customHeight="1" spans="1:7">
      <c r="A16" s="20"/>
      <c r="B16" s="20"/>
      <c r="C16" s="66"/>
      <c r="D16" s="66"/>
      <c r="E16" s="110"/>
      <c r="F16" s="97"/>
      <c r="G16" s="20"/>
    </row>
    <row r="17" s="5" customFormat="1" ht="21" customHeight="1" spans="1:7">
      <c r="A17" s="20"/>
      <c r="B17" s="20"/>
      <c r="C17" s="66"/>
      <c r="D17" s="66"/>
      <c r="E17" s="110"/>
      <c r="F17" s="97"/>
      <c r="G17" s="20"/>
    </row>
    <row r="18" s="5" customFormat="1" ht="21" customHeight="1" spans="1:7">
      <c r="A18" s="20"/>
      <c r="B18" s="20"/>
      <c r="C18" s="66"/>
      <c r="D18" s="66"/>
      <c r="E18" s="110"/>
      <c r="F18" s="97"/>
      <c r="G18" s="20"/>
    </row>
    <row r="19" s="5" customFormat="1" ht="21" customHeight="1" spans="1:7">
      <c r="A19" s="20"/>
      <c r="B19" s="20"/>
      <c r="C19" s="66"/>
      <c r="D19" s="66"/>
      <c r="E19" s="110"/>
      <c r="F19" s="97"/>
      <c r="G19" s="20"/>
    </row>
    <row r="20" s="5" customFormat="1" ht="21" customHeight="1" spans="1:7">
      <c r="A20" s="20"/>
      <c r="B20" s="20"/>
      <c r="C20" s="66"/>
      <c r="D20" s="66"/>
      <c r="E20" s="110"/>
      <c r="F20" s="97"/>
      <c r="G20" s="20"/>
    </row>
    <row r="21" s="6" customFormat="1" ht="21" customHeight="1" spans="1:7">
      <c r="A21" s="27"/>
      <c r="B21" s="17" t="s">
        <v>1325</v>
      </c>
      <c r="C21" s="28">
        <f>SUM(C5:C20)</f>
        <v>0</v>
      </c>
      <c r="D21" s="28">
        <f>SUM(D5:D20)</f>
        <v>0</v>
      </c>
      <c r="E21" s="111">
        <f>D21-C21</f>
        <v>0</v>
      </c>
      <c r="F21" s="80">
        <f>IF(C21=0,0,ROUND((D21-C21)/C21*100,2))</f>
        <v>0</v>
      </c>
      <c r="G21" s="27"/>
    </row>
    <row r="22" s="7" customFormat="1" ht="26.25" customHeight="1" spans="1:7">
      <c r="A22" s="112"/>
      <c r="C22" s="50"/>
      <c r="D22" s="50"/>
      <c r="E22" s="113" t="e">
        <f>流动负债汇总表!G21</f>
        <v>#REF!</v>
      </c>
      <c r="F22" s="113"/>
      <c r="G22" s="113"/>
    </row>
    <row r="23" s="7" customFormat="1" ht="26.25" customHeight="1" spans="1:4">
      <c r="A23" s="112"/>
      <c r="C23" s="50"/>
      <c r="D23" s="50"/>
    </row>
    <row r="24" s="5" customFormat="1" ht="12.75" spans="3:4">
      <c r="C24" s="50"/>
      <c r="D24" s="50"/>
    </row>
    <row r="25" s="5" customFormat="1" ht="12.75" spans="3:4">
      <c r="C25" s="50"/>
      <c r="D25" s="50"/>
    </row>
    <row r="26" s="5" customFormat="1" ht="12.75" spans="3:4">
      <c r="C26" s="50"/>
      <c r="D26" s="50"/>
    </row>
    <row r="27" s="5" customFormat="1" ht="12.75" spans="3:4">
      <c r="C27" s="50"/>
      <c r="D27" s="50"/>
    </row>
    <row r="28" s="5" customFormat="1" ht="12.75" spans="3:4">
      <c r="C28" s="50"/>
      <c r="D28" s="50"/>
    </row>
    <row r="29" s="5" customFormat="1" ht="12.75" spans="3:4">
      <c r="C29" s="50"/>
      <c r="D29" s="50"/>
    </row>
    <row r="30" s="5" customFormat="1" ht="12.75" spans="3:4">
      <c r="C30" s="50"/>
      <c r="D30" s="50"/>
    </row>
    <row r="31" s="5" customFormat="1" ht="12.75" spans="3:4">
      <c r="C31" s="50"/>
      <c r="D31" s="50"/>
    </row>
    <row r="32" s="5" customFormat="1" ht="12.75" spans="3:4">
      <c r="C32" s="50"/>
      <c r="D32" s="50"/>
    </row>
    <row r="33" s="5" customFormat="1" ht="12.75" spans="3:4">
      <c r="C33" s="50"/>
      <c r="D33" s="50"/>
    </row>
    <row r="34" s="5" customFormat="1" ht="12.75" spans="3:4">
      <c r="C34" s="50"/>
      <c r="D34" s="50"/>
    </row>
    <row r="35" s="5" customFormat="1" ht="12.75" spans="3:4">
      <c r="C35" s="50"/>
      <c r="D35" s="50"/>
    </row>
    <row r="36" s="5" customFormat="1" ht="12.75" spans="3:4">
      <c r="C36" s="50"/>
      <c r="D36" s="50"/>
    </row>
    <row r="37" s="5" customFormat="1" ht="12.75" spans="3:4">
      <c r="C37" s="50"/>
      <c r="D37" s="50"/>
    </row>
    <row r="38" s="5" customFormat="1" ht="12.75" spans="3:4">
      <c r="C38" s="50"/>
      <c r="D38" s="50"/>
    </row>
    <row r="39" s="5" customFormat="1" ht="12.75" spans="3:4">
      <c r="C39" s="50"/>
      <c r="D39" s="50"/>
    </row>
    <row r="40" s="5" customFormat="1" ht="12.75" spans="3:4">
      <c r="C40" s="50"/>
      <c r="D40" s="50"/>
    </row>
    <row r="41" s="5" customFormat="1" ht="12.75" spans="3:4">
      <c r="C41" s="50"/>
      <c r="D41" s="50"/>
    </row>
    <row r="42" s="5" customFormat="1" ht="12.75" spans="3:4">
      <c r="C42" s="50"/>
      <c r="D42" s="50"/>
    </row>
    <row r="43" s="5" customFormat="1" ht="12.75" spans="3:4">
      <c r="C43" s="50"/>
      <c r="D43" s="50"/>
    </row>
    <row r="44" s="5" customFormat="1" ht="12.75" spans="3:4">
      <c r="C44" s="50"/>
      <c r="D44" s="50"/>
    </row>
    <row r="45" s="5" customFormat="1" ht="12.75" spans="3:4">
      <c r="C45" s="50"/>
      <c r="D45" s="50"/>
    </row>
    <row r="46" s="5" customFormat="1" ht="12.75" spans="3:4">
      <c r="C46" s="50"/>
      <c r="D46" s="50"/>
    </row>
    <row r="47" s="5" customFormat="1" ht="12.75" spans="3:4">
      <c r="C47" s="50"/>
      <c r="D47" s="50"/>
    </row>
    <row r="48" s="8" customFormat="1" ht="12.75" spans="3:4">
      <c r="C48" s="52"/>
      <c r="D48" s="52"/>
    </row>
    <row r="49" s="8" customFormat="1" ht="12.75" spans="3:4">
      <c r="C49" s="52"/>
      <c r="D49" s="52"/>
    </row>
    <row r="50" s="8" customFormat="1" ht="12.75" spans="3:4">
      <c r="C50" s="52"/>
      <c r="D50" s="52"/>
    </row>
    <row r="51" s="8" customFormat="1" ht="12.75" spans="3:4">
      <c r="C51" s="52"/>
      <c r="D51" s="52"/>
    </row>
    <row r="52" s="8" customFormat="1" ht="12.75" spans="3:4">
      <c r="C52" s="52"/>
      <c r="D52" s="52"/>
    </row>
    <row r="53" s="8" customFormat="1" ht="12.75" spans="3:4">
      <c r="C53" s="52"/>
      <c r="D53" s="52"/>
    </row>
    <row r="54" s="8" customFormat="1" ht="12.75" spans="3:4">
      <c r="C54" s="52"/>
      <c r="D54" s="52"/>
    </row>
    <row r="55" s="8" customFormat="1" ht="12.75" spans="3:4">
      <c r="C55" s="52"/>
      <c r="D55" s="52"/>
    </row>
    <row r="56" s="8" customFormat="1" ht="12.75" spans="3:4">
      <c r="C56" s="52"/>
      <c r="D56" s="52"/>
    </row>
    <row r="57" s="8" customFormat="1" ht="12.75" spans="3:4">
      <c r="C57" s="52"/>
      <c r="D57" s="52"/>
    </row>
    <row r="58" s="8" customFormat="1" ht="12.75" spans="3:4">
      <c r="C58" s="52"/>
      <c r="D58" s="52"/>
    </row>
    <row r="59" s="8" customFormat="1" ht="12.75" spans="3:4">
      <c r="C59" s="52"/>
      <c r="D59" s="52"/>
    </row>
    <row r="60" s="8" customFormat="1" ht="12.75" spans="3:4">
      <c r="C60" s="52"/>
      <c r="D60" s="52"/>
    </row>
    <row r="61" s="8" customFormat="1" ht="12.75" spans="3:4">
      <c r="C61" s="52"/>
      <c r="D61" s="52"/>
    </row>
    <row r="62" s="8" customFormat="1" ht="12.75" spans="3:4">
      <c r="C62" s="52"/>
      <c r="D62" s="52"/>
    </row>
    <row r="63" s="8" customFormat="1" ht="12.75" spans="3:4">
      <c r="C63" s="52"/>
      <c r="D63" s="52"/>
    </row>
    <row r="64" s="8" customFormat="1" ht="12.75" spans="3:4">
      <c r="C64" s="52"/>
      <c r="D64" s="52"/>
    </row>
    <row r="65" s="8" customFormat="1" ht="12.75" spans="3:4">
      <c r="C65" s="52"/>
      <c r="D65" s="52"/>
    </row>
    <row r="66" s="8" customFormat="1" ht="12.75" spans="3:4">
      <c r="C66" s="52"/>
      <c r="D66" s="52"/>
    </row>
    <row r="67" s="8" customFormat="1" ht="12.75" spans="3:4">
      <c r="C67" s="52"/>
      <c r="D67" s="52"/>
    </row>
    <row r="68" s="8" customFormat="1" ht="12.75" spans="3:4">
      <c r="C68" s="52"/>
      <c r="D68" s="52"/>
    </row>
    <row r="69" s="8" customFormat="1" ht="12.75" spans="3:4">
      <c r="C69" s="52"/>
      <c r="D69" s="52"/>
    </row>
    <row r="70" s="8" customFormat="1" ht="12.75" spans="3:4">
      <c r="C70" s="52"/>
      <c r="D70" s="52"/>
    </row>
    <row r="71" s="8" customFormat="1" ht="12.75" spans="3:4">
      <c r="C71" s="52"/>
      <c r="D71" s="52"/>
    </row>
    <row r="72" s="8" customFormat="1" ht="12.75" spans="3:4">
      <c r="C72" s="52"/>
      <c r="D72" s="52"/>
    </row>
    <row r="73" s="8" customFormat="1" ht="12.75" spans="3:4">
      <c r="C73" s="52"/>
      <c r="D73" s="52"/>
    </row>
    <row r="74" s="8" customFormat="1" ht="12.75" spans="3:4">
      <c r="C74" s="52"/>
      <c r="D74" s="52"/>
    </row>
    <row r="75" s="8" customFormat="1" ht="12.75" spans="3:4">
      <c r="C75" s="52"/>
      <c r="D75" s="52"/>
    </row>
    <row r="76" s="8" customFormat="1" ht="12.75" spans="3:4">
      <c r="C76" s="52"/>
      <c r="D76" s="52"/>
    </row>
    <row r="77" s="8" customFormat="1" ht="12.75" spans="3:4">
      <c r="C77" s="52"/>
      <c r="D77" s="52"/>
    </row>
    <row r="78" s="8" customFormat="1" ht="12.75" spans="3:4">
      <c r="C78" s="52"/>
      <c r="D78" s="52"/>
    </row>
    <row r="79" ht="14.25" spans="1:2">
      <c r="A79" s="8"/>
      <c r="B79" s="8"/>
    </row>
    <row r="80" ht="14.25" spans="1:2">
      <c r="A80" s="8"/>
      <c r="B80" s="8"/>
    </row>
    <row r="81" ht="14.25" spans="1:2">
      <c r="A81" s="8"/>
      <c r="B81" s="8"/>
    </row>
    <row r="82" ht="14.25" spans="1:2">
      <c r="A82" s="8"/>
      <c r="B82" s="8"/>
    </row>
    <row r="83" ht="14.25" spans="1:2">
      <c r="A83" s="8"/>
      <c r="B83" s="8"/>
    </row>
    <row r="84" ht="14.25" spans="1:2">
      <c r="A84" s="8"/>
      <c r="B84" s="8"/>
    </row>
    <row r="85" ht="14.25" spans="1:2">
      <c r="A85" s="8"/>
      <c r="B85" s="8"/>
    </row>
    <row r="86" ht="14.25" spans="1:2">
      <c r="A86" s="8"/>
      <c r="B86" s="8"/>
    </row>
    <row r="87" ht="14.25" spans="1:2">
      <c r="A87" s="8"/>
      <c r="B87" s="8"/>
    </row>
    <row r="88" ht="14.25" spans="1:2">
      <c r="A88" s="8"/>
      <c r="B88" s="8"/>
    </row>
    <row r="89" ht="14.25" spans="1:2">
      <c r="A89" s="8"/>
      <c r="B89" s="8"/>
    </row>
    <row r="90" ht="14.25" spans="1:2">
      <c r="A90" s="8"/>
      <c r="B90" s="8"/>
    </row>
    <row r="91" ht="14.25" spans="1:2">
      <c r="A91" s="8"/>
      <c r="B91" s="8"/>
    </row>
    <row r="92" ht="14.25" spans="1:2">
      <c r="A92" s="8"/>
      <c r="B92" s="8"/>
    </row>
    <row r="93" ht="14.25" spans="1:2">
      <c r="A93" s="8"/>
      <c r="B93" s="8"/>
    </row>
    <row r="94" ht="14.25" spans="1:2">
      <c r="A94" s="8"/>
      <c r="B94" s="8"/>
    </row>
    <row r="95" ht="14.25" spans="1:2">
      <c r="A95" s="8"/>
      <c r="B95" s="8"/>
    </row>
    <row r="96" ht="14.25" spans="1:2">
      <c r="A96" s="8"/>
      <c r="B96" s="8"/>
    </row>
    <row r="97" ht="14.25" spans="1:2">
      <c r="A97" s="8"/>
      <c r="B97" s="8"/>
    </row>
    <row r="98" ht="14.25" spans="1:2">
      <c r="A98" s="8"/>
      <c r="B98" s="8"/>
    </row>
    <row r="99" ht="14.25" spans="1:2">
      <c r="A99" s="8"/>
      <c r="B99" s="8"/>
    </row>
    <row r="100" ht="14.25" spans="1:2">
      <c r="A100" s="8"/>
      <c r="B100" s="8"/>
    </row>
    <row r="101" ht="14.25" spans="1:2">
      <c r="A101" s="8"/>
      <c r="B101" s="8"/>
    </row>
    <row r="102" ht="14.25" spans="1:2">
      <c r="A102" s="8"/>
      <c r="B102" s="8"/>
    </row>
    <row r="103" ht="14.25" spans="1:2">
      <c r="A103" s="8"/>
      <c r="B103" s="8"/>
    </row>
    <row r="104" ht="14.25" spans="1:2">
      <c r="A104" s="8"/>
      <c r="B104" s="8"/>
    </row>
    <row r="105" ht="14.25" spans="1:2">
      <c r="A105" s="8"/>
      <c r="B105" s="8"/>
    </row>
    <row r="106" ht="14.25" spans="1:2">
      <c r="A106" s="8"/>
      <c r="B106" s="8"/>
    </row>
    <row r="107" ht="14.25" spans="1:2">
      <c r="A107" s="8"/>
      <c r="B107" s="8"/>
    </row>
    <row r="108" ht="14.25" spans="1:2">
      <c r="A108" s="8"/>
      <c r="B108" s="8"/>
    </row>
    <row r="109" ht="14.25" spans="1:2">
      <c r="A109" s="8"/>
      <c r="B109" s="8"/>
    </row>
    <row r="110" ht="14.25" spans="1:2">
      <c r="A110" s="8"/>
      <c r="B110" s="8"/>
    </row>
    <row r="111" ht="14.25" spans="1:2">
      <c r="A111" s="8"/>
      <c r="B111" s="8"/>
    </row>
    <row r="112" ht="14.25" spans="1:2">
      <c r="A112" s="8"/>
      <c r="B112" s="8"/>
    </row>
    <row r="113" ht="14.25" spans="1:2">
      <c r="A113" s="8"/>
      <c r="B113" s="8"/>
    </row>
    <row r="114" ht="14.25" spans="1:2">
      <c r="A114" s="8"/>
      <c r="B114" s="8"/>
    </row>
    <row r="115" ht="14.25" spans="1:2">
      <c r="A115" s="8"/>
      <c r="B115" s="8"/>
    </row>
    <row r="116" ht="14.25" spans="1:2">
      <c r="A116" s="8"/>
      <c r="B116" s="8"/>
    </row>
    <row r="117" ht="14.25" spans="1:2">
      <c r="A117" s="8"/>
      <c r="B117" s="8"/>
    </row>
    <row r="118" ht="14.25" spans="1:2">
      <c r="A118" s="8"/>
      <c r="B118" s="8"/>
    </row>
    <row r="119" ht="14.25" spans="1:2">
      <c r="A119" s="8"/>
      <c r="B119" s="8"/>
    </row>
    <row r="120" ht="14.25" spans="1:2">
      <c r="A120" s="8"/>
      <c r="B120" s="8"/>
    </row>
    <row r="121" ht="14.25" spans="1:2">
      <c r="A121" s="8"/>
      <c r="B121" s="8"/>
    </row>
    <row r="122" ht="14.25" spans="1:2">
      <c r="A122" s="8"/>
      <c r="B122" s="8"/>
    </row>
    <row r="123" ht="14.25" spans="1:2">
      <c r="A123" s="8"/>
      <c r="B123" s="8"/>
    </row>
    <row r="124" ht="14.25" spans="1:2">
      <c r="A124" s="8"/>
      <c r="B124" s="8"/>
    </row>
    <row r="125" ht="14.25" spans="1:2">
      <c r="A125" s="8"/>
      <c r="B125" s="8"/>
    </row>
    <row r="126" ht="14.25" spans="1:2">
      <c r="A126" s="8"/>
      <c r="B126" s="8"/>
    </row>
    <row r="127" ht="14.25" spans="1:2">
      <c r="A127" s="8"/>
      <c r="B127" s="8"/>
    </row>
    <row r="128" ht="14.25" spans="1:2">
      <c r="A128" s="8"/>
      <c r="B128" s="8"/>
    </row>
    <row r="129" ht="14.25" spans="1:2">
      <c r="A129" s="8"/>
      <c r="B129" s="8"/>
    </row>
    <row r="130" ht="14.25" spans="1:2">
      <c r="A130" s="8"/>
      <c r="B130" s="8"/>
    </row>
    <row r="131" ht="14.25" spans="1:2">
      <c r="A131" s="8"/>
      <c r="B131" s="8"/>
    </row>
    <row r="132" ht="14.25" spans="1:2">
      <c r="A132" s="8"/>
      <c r="B132" s="8"/>
    </row>
    <row r="133" ht="14.25" spans="1:2">
      <c r="A133" s="8"/>
      <c r="B133" s="8"/>
    </row>
    <row r="134" ht="14.25" spans="1:2">
      <c r="A134" s="8"/>
      <c r="B134" s="8"/>
    </row>
    <row r="135" ht="14.25" spans="1:2">
      <c r="A135" s="8"/>
      <c r="B135" s="8"/>
    </row>
    <row r="136" ht="14.25" spans="1:2">
      <c r="A136" s="8"/>
      <c r="B136" s="8"/>
    </row>
    <row r="137" ht="14.25" spans="1:2">
      <c r="A137" s="8"/>
      <c r="B137" s="8"/>
    </row>
    <row r="138" ht="14.25" spans="1:2">
      <c r="A138" s="8"/>
      <c r="B138" s="8"/>
    </row>
    <row r="139" ht="14.25" spans="1:2">
      <c r="A139" s="8"/>
      <c r="B139" s="8"/>
    </row>
    <row r="140" ht="14.25" spans="1:2">
      <c r="A140" s="8"/>
      <c r="B140" s="8"/>
    </row>
    <row r="141" ht="14.25" spans="1:2">
      <c r="A141" s="8"/>
      <c r="B141" s="8"/>
    </row>
    <row r="142" ht="14.25" spans="1:2">
      <c r="A142" s="8"/>
      <c r="B142" s="8"/>
    </row>
    <row r="143" ht="14.25" spans="1:2">
      <c r="A143" s="8"/>
      <c r="B143" s="8"/>
    </row>
    <row r="144" ht="14.25" spans="1:2">
      <c r="A144" s="8"/>
      <c r="B144" s="8"/>
    </row>
    <row r="145" ht="14.25" spans="1:2">
      <c r="A145" s="8"/>
      <c r="B145" s="8"/>
    </row>
    <row r="146" ht="14.25" spans="1:2">
      <c r="A146" s="8"/>
      <c r="B146" s="8"/>
    </row>
    <row r="147" ht="14.25" spans="1:2">
      <c r="A147" s="8"/>
      <c r="B147" s="8"/>
    </row>
  </sheetData>
  <mergeCells count="1">
    <mergeCell ref="E22:G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6"/>
  <sheetViews>
    <sheetView workbookViewId="0">
      <selection activeCell="D6" sqref="D6"/>
    </sheetView>
  </sheetViews>
  <sheetFormatPr defaultColWidth="8.625" defaultRowHeight="15.75"/>
  <cols>
    <col min="1" max="1" width="6" style="9" customWidth="1"/>
    <col min="2" max="2" width="18.125" style="9" customWidth="1"/>
    <col min="3" max="4" width="10.125" style="9" customWidth="1"/>
    <col min="5" max="5" width="6.625" style="9" customWidth="1"/>
    <col min="6" max="6" width="8" style="9" customWidth="1"/>
    <col min="7" max="7" width="10.125" style="9" customWidth="1"/>
    <col min="8" max="8" width="13.625" style="40" customWidth="1"/>
    <col min="9" max="9" width="9.5" style="9" customWidth="1"/>
    <col min="10" max="10" width="15.5" style="40" customWidth="1"/>
    <col min="11" max="11" width="5.375" style="9" hidden="1" customWidth="1"/>
    <col min="12" max="12" width="9" style="9" customWidth="1"/>
    <col min="13" max="16384" width="8.625" style="9"/>
  </cols>
  <sheetData>
    <row r="1" s="1" customFormat="1" ht="30" customHeight="1" spans="5:20">
      <c r="E1" s="38" t="s">
        <v>1326</v>
      </c>
      <c r="G1" s="12"/>
      <c r="H1" s="42"/>
      <c r="I1" s="12"/>
      <c r="J1" s="42"/>
      <c r="K1" s="12"/>
      <c r="L1" s="11" t="s">
        <v>1327</v>
      </c>
      <c r="M1" s="12"/>
      <c r="N1" s="12"/>
      <c r="O1" s="12"/>
      <c r="P1" s="12"/>
      <c r="Q1" s="12"/>
      <c r="R1" s="12"/>
      <c r="S1" s="12"/>
      <c r="T1" s="12"/>
    </row>
    <row r="2" s="2" customFormat="1" ht="15" customHeight="1" spans="4:12">
      <c r="D2" s="9"/>
      <c r="E2" s="9"/>
      <c r="H2" s="43"/>
      <c r="I2" s="31"/>
      <c r="J2" s="52"/>
      <c r="K2" s="8"/>
      <c r="L2" s="79"/>
    </row>
    <row r="3" s="3" customFormat="1" ht="21" customHeight="1" spans="1:12">
      <c r="A3" s="3" t="e">
        <f>#REF!</f>
        <v>#REF!</v>
      </c>
      <c r="E3" s="98"/>
      <c r="F3" s="14" t="e">
        <f>"                     "&amp;递延收益!D3</f>
        <v>#REF!</v>
      </c>
      <c r="H3" s="45"/>
      <c r="J3" s="105"/>
      <c r="K3" s="16"/>
      <c r="L3" s="15" t="s">
        <v>2</v>
      </c>
    </row>
    <row r="4" s="4" customFormat="1" ht="21" customHeight="1" spans="1:12">
      <c r="A4" s="18" t="s">
        <v>53</v>
      </c>
      <c r="B4" s="18" t="s">
        <v>1328</v>
      </c>
      <c r="C4" s="18" t="s">
        <v>321</v>
      </c>
      <c r="D4" s="18" t="s">
        <v>1329</v>
      </c>
      <c r="E4" s="18" t="s">
        <v>1330</v>
      </c>
      <c r="F4" s="18" t="s">
        <v>56</v>
      </c>
      <c r="G4" s="18" t="s">
        <v>1331</v>
      </c>
      <c r="H4" s="46" t="s">
        <v>8</v>
      </c>
      <c r="I4" s="18" t="s">
        <v>1332</v>
      </c>
      <c r="J4" s="46" t="s">
        <v>58</v>
      </c>
      <c r="K4" s="18" t="s">
        <v>59</v>
      </c>
      <c r="L4" s="18" t="s">
        <v>169</v>
      </c>
    </row>
    <row r="5" s="5" customFormat="1" ht="21" customHeight="1" spans="1:12">
      <c r="A5" s="19">
        <f>ROW()-4</f>
        <v>1</v>
      </c>
      <c r="B5" s="99"/>
      <c r="C5" s="99"/>
      <c r="D5" s="99"/>
      <c r="E5" s="100"/>
      <c r="F5" s="101"/>
      <c r="G5" s="101"/>
      <c r="H5" s="102"/>
      <c r="I5" s="106"/>
      <c r="J5" s="102"/>
      <c r="K5" s="97">
        <f>IF(H5=0,0,ROUND((J5-H5)/H5*100,2))</f>
        <v>0</v>
      </c>
      <c r="L5" s="20"/>
    </row>
    <row r="6" s="5" customFormat="1" ht="21" customHeight="1" spans="1:12">
      <c r="A6" s="103"/>
      <c r="B6" s="99"/>
      <c r="C6" s="99"/>
      <c r="D6" s="99"/>
      <c r="E6" s="100"/>
      <c r="F6" s="103"/>
      <c r="G6" s="101"/>
      <c r="H6" s="102"/>
      <c r="I6" s="106"/>
      <c r="J6" s="102"/>
      <c r="K6" s="80"/>
      <c r="L6" s="20"/>
    </row>
    <row r="7" s="5" customFormat="1" ht="21" customHeight="1" spans="1:12">
      <c r="A7" s="103"/>
      <c r="B7" s="99"/>
      <c r="C7" s="99"/>
      <c r="D7" s="99"/>
      <c r="E7" s="100"/>
      <c r="F7" s="103"/>
      <c r="G7" s="101"/>
      <c r="H7" s="102"/>
      <c r="I7" s="106"/>
      <c r="J7" s="102"/>
      <c r="K7" s="80"/>
      <c r="L7" s="20"/>
    </row>
    <row r="8" s="5" customFormat="1" ht="21" customHeight="1" spans="1:12">
      <c r="A8" s="103"/>
      <c r="B8" s="99"/>
      <c r="C8" s="99"/>
      <c r="D8" s="99"/>
      <c r="E8" s="100"/>
      <c r="F8" s="103"/>
      <c r="G8" s="101"/>
      <c r="H8" s="102"/>
      <c r="I8" s="106"/>
      <c r="J8" s="102"/>
      <c r="K8" s="80"/>
      <c r="L8" s="20"/>
    </row>
    <row r="9" s="5" customFormat="1" ht="21" customHeight="1" spans="1:12">
      <c r="A9" s="20"/>
      <c r="B9" s="20"/>
      <c r="C9" s="104"/>
      <c r="D9" s="104"/>
      <c r="E9" s="104"/>
      <c r="F9" s="25"/>
      <c r="G9" s="20"/>
      <c r="H9" s="66"/>
      <c r="I9" s="20"/>
      <c r="J9" s="66"/>
      <c r="K9" s="80"/>
      <c r="L9" s="20"/>
    </row>
    <row r="10" s="5" customFormat="1" ht="21" customHeight="1" spans="1:12">
      <c r="A10" s="20"/>
      <c r="B10" s="20"/>
      <c r="C10" s="104"/>
      <c r="D10" s="104"/>
      <c r="E10" s="104"/>
      <c r="F10" s="25"/>
      <c r="G10" s="20"/>
      <c r="H10" s="66"/>
      <c r="I10" s="20"/>
      <c r="J10" s="66"/>
      <c r="K10" s="80"/>
      <c r="L10" s="20"/>
    </row>
    <row r="11" s="5" customFormat="1" ht="21" customHeight="1" spans="1:12">
      <c r="A11" s="20"/>
      <c r="B11" s="20"/>
      <c r="C11" s="104"/>
      <c r="D11" s="104"/>
      <c r="E11" s="104"/>
      <c r="F11" s="25"/>
      <c r="G11" s="20"/>
      <c r="H11" s="66"/>
      <c r="I11" s="20"/>
      <c r="J11" s="66"/>
      <c r="K11" s="80"/>
      <c r="L11" s="20"/>
    </row>
    <row r="12" s="5" customFormat="1" ht="21" customHeight="1" spans="1:12">
      <c r="A12" s="20"/>
      <c r="B12" s="20"/>
      <c r="C12" s="104"/>
      <c r="D12" s="104"/>
      <c r="E12" s="104"/>
      <c r="F12" s="25"/>
      <c r="G12" s="20"/>
      <c r="H12" s="66"/>
      <c r="I12" s="20"/>
      <c r="J12" s="66"/>
      <c r="K12" s="80"/>
      <c r="L12" s="20"/>
    </row>
    <row r="13" s="5" customFormat="1" ht="21" customHeight="1" spans="1:12">
      <c r="A13" s="20"/>
      <c r="B13" s="20"/>
      <c r="C13" s="104"/>
      <c r="D13" s="104"/>
      <c r="E13" s="104"/>
      <c r="F13" s="25"/>
      <c r="G13" s="20"/>
      <c r="H13" s="66"/>
      <c r="I13" s="20"/>
      <c r="J13" s="66"/>
      <c r="K13" s="80"/>
      <c r="L13" s="20"/>
    </row>
    <row r="14" s="5" customFormat="1" ht="21" customHeight="1" spans="1:12">
      <c r="A14" s="20"/>
      <c r="B14" s="20"/>
      <c r="C14" s="104"/>
      <c r="D14" s="104"/>
      <c r="E14" s="104"/>
      <c r="F14" s="25"/>
      <c r="G14" s="20"/>
      <c r="H14" s="66"/>
      <c r="I14" s="20"/>
      <c r="J14" s="66"/>
      <c r="K14" s="80"/>
      <c r="L14" s="20"/>
    </row>
    <row r="15" s="5" customFormat="1" ht="21" customHeight="1" spans="1:12">
      <c r="A15" s="20"/>
      <c r="B15" s="20"/>
      <c r="C15" s="104"/>
      <c r="D15" s="104"/>
      <c r="E15" s="104"/>
      <c r="F15" s="25"/>
      <c r="G15" s="20"/>
      <c r="H15" s="66"/>
      <c r="I15" s="20"/>
      <c r="J15" s="66"/>
      <c r="K15" s="80"/>
      <c r="L15" s="20"/>
    </row>
    <row r="16" s="5" customFormat="1" ht="21" customHeight="1" spans="1:12">
      <c r="A16" s="20"/>
      <c r="B16" s="27"/>
      <c r="C16" s="104"/>
      <c r="D16" s="104"/>
      <c r="E16" s="104"/>
      <c r="F16" s="25"/>
      <c r="G16" s="20"/>
      <c r="H16" s="66"/>
      <c r="I16" s="20"/>
      <c r="J16" s="66"/>
      <c r="K16" s="80"/>
      <c r="L16" s="20"/>
    </row>
    <row r="17" s="5" customFormat="1" ht="21" customHeight="1" spans="1:12">
      <c r="A17" s="20"/>
      <c r="B17" s="20"/>
      <c r="C17" s="104"/>
      <c r="D17" s="104"/>
      <c r="E17" s="104"/>
      <c r="F17" s="25"/>
      <c r="G17" s="20"/>
      <c r="H17" s="66"/>
      <c r="I17" s="20"/>
      <c r="J17" s="66"/>
      <c r="K17" s="80"/>
      <c r="L17" s="20"/>
    </row>
    <row r="18" s="5" customFormat="1" ht="21" customHeight="1" spans="1:12">
      <c r="A18" s="20"/>
      <c r="B18" s="20"/>
      <c r="C18" s="104"/>
      <c r="D18" s="104"/>
      <c r="E18" s="104"/>
      <c r="F18" s="25"/>
      <c r="G18" s="20"/>
      <c r="H18" s="66"/>
      <c r="I18" s="20"/>
      <c r="J18" s="66"/>
      <c r="K18" s="80"/>
      <c r="L18" s="20"/>
    </row>
    <row r="19" s="5" customFormat="1" ht="21" customHeight="1" spans="1:12">
      <c r="A19" s="20"/>
      <c r="B19" s="20"/>
      <c r="C19" s="104"/>
      <c r="D19" s="104"/>
      <c r="E19" s="104"/>
      <c r="F19" s="25"/>
      <c r="G19" s="20"/>
      <c r="H19" s="66"/>
      <c r="I19" s="20"/>
      <c r="J19" s="66"/>
      <c r="K19" s="80"/>
      <c r="L19" s="20"/>
    </row>
    <row r="20" s="5" customFormat="1" ht="21" customHeight="1" spans="1:12">
      <c r="A20" s="23"/>
      <c r="B20" s="20"/>
      <c r="C20" s="25"/>
      <c r="D20" s="25"/>
      <c r="E20" s="25"/>
      <c r="F20" s="25"/>
      <c r="G20" s="22"/>
      <c r="H20" s="49"/>
      <c r="I20" s="22"/>
      <c r="J20" s="49"/>
      <c r="K20" s="80"/>
      <c r="L20" s="20"/>
    </row>
    <row r="21" s="5" customFormat="1" ht="21" customHeight="1" spans="1:12">
      <c r="A21" s="23"/>
      <c r="B21" s="17" t="s">
        <v>1123</v>
      </c>
      <c r="C21" s="25"/>
      <c r="D21" s="25"/>
      <c r="E21" s="25"/>
      <c r="F21" s="25"/>
      <c r="G21" s="22"/>
      <c r="H21" s="28">
        <f>SUM(H5:H20)</f>
        <v>0</v>
      </c>
      <c r="I21" s="28"/>
      <c r="J21" s="28">
        <f>SUM(J5:J20)</f>
        <v>0</v>
      </c>
      <c r="K21" s="80">
        <f>IF(H21=0,0,ROUND((J21-H21)/H21*100,2))</f>
        <v>0</v>
      </c>
      <c r="L21" s="20"/>
    </row>
    <row r="22" s="7" customFormat="1" ht="14.25" customHeight="1" spans="1:12">
      <c r="A22" s="29" t="e">
        <f>#REF!&amp;#REF!</f>
        <v>#REF!</v>
      </c>
      <c r="D22" s="5"/>
      <c r="G22" s="29" t="e">
        <f>#REF!&amp;#REF!</f>
        <v>#REF!</v>
      </c>
      <c r="H22" s="50"/>
      <c r="I22" s="107" t="str">
        <f>现金!G21</f>
        <v>北京卓信大华资产评估有限公司</v>
      </c>
      <c r="J22" s="107"/>
      <c r="K22" s="51"/>
      <c r="L22" s="51"/>
    </row>
    <row r="23" s="5" customFormat="1" ht="12.75" spans="1:10">
      <c r="A23" s="29" t="e">
        <f>#REF!&amp;#REF!</f>
        <v>#REF!</v>
      </c>
      <c r="H23" s="50"/>
      <c r="J23" s="50"/>
    </row>
    <row r="24" s="5" customFormat="1" ht="12.75" spans="8:10">
      <c r="H24" s="50"/>
      <c r="J24" s="50"/>
    </row>
    <row r="25" s="5" customFormat="1" ht="12.75" spans="8:10">
      <c r="H25" s="50"/>
      <c r="J25" s="50"/>
    </row>
    <row r="26" s="5" customFormat="1" ht="12.75" spans="8:10">
      <c r="H26" s="50"/>
      <c r="J26" s="50"/>
    </row>
    <row r="27" s="5" customFormat="1" ht="12.75" spans="8:10">
      <c r="H27" s="50"/>
      <c r="J27" s="50"/>
    </row>
    <row r="28" s="5" customFormat="1" ht="12.75" spans="8:10">
      <c r="H28" s="50"/>
      <c r="J28" s="50"/>
    </row>
    <row r="29" s="5" customFormat="1" ht="12.75" spans="8:10">
      <c r="H29" s="50"/>
      <c r="J29" s="50"/>
    </row>
    <row r="30" s="5" customFormat="1" ht="12.75" spans="8:10">
      <c r="H30" s="50"/>
      <c r="J30" s="50"/>
    </row>
    <row r="31" s="5" customFormat="1" ht="12.75" spans="8:10">
      <c r="H31" s="50"/>
      <c r="J31" s="50"/>
    </row>
    <row r="32" s="5" customFormat="1" ht="12.75" spans="8:10">
      <c r="H32" s="50"/>
      <c r="J32" s="50"/>
    </row>
    <row r="33" s="5" customFormat="1" ht="12.75" spans="8:10">
      <c r="H33" s="50"/>
      <c r="J33" s="50"/>
    </row>
    <row r="34" s="5" customFormat="1" ht="12.75" spans="8:10">
      <c r="H34" s="50"/>
      <c r="J34" s="50"/>
    </row>
    <row r="35" s="5" customFormat="1" ht="12.75" spans="8:10">
      <c r="H35" s="50"/>
      <c r="J35" s="50"/>
    </row>
    <row r="36" s="5" customFormat="1" ht="12.75" spans="8:10">
      <c r="H36" s="50"/>
      <c r="J36" s="50"/>
    </row>
    <row r="37" s="5" customFormat="1" ht="12.75" spans="8:10">
      <c r="H37" s="50"/>
      <c r="J37" s="50"/>
    </row>
    <row r="38" s="5" customFormat="1" ht="12.75" spans="8:10">
      <c r="H38" s="50"/>
      <c r="J38" s="50"/>
    </row>
    <row r="39" s="5" customFormat="1" ht="12.75" spans="8:10">
      <c r="H39" s="50"/>
      <c r="J39" s="50"/>
    </row>
    <row r="40" s="5" customFormat="1" ht="12.75" spans="8:10">
      <c r="H40" s="50"/>
      <c r="J40" s="50"/>
    </row>
    <row r="41" s="5" customFormat="1" ht="12.75" spans="8:10">
      <c r="H41" s="50"/>
      <c r="J41" s="50"/>
    </row>
    <row r="42" s="5" customFormat="1" ht="12.75" spans="8:10">
      <c r="H42" s="50"/>
      <c r="J42" s="50"/>
    </row>
    <row r="43" s="5" customFormat="1" ht="12.75" spans="8:10">
      <c r="H43" s="50"/>
      <c r="J43" s="50"/>
    </row>
    <row r="44" s="5" customFormat="1" ht="12.75" spans="8:10">
      <c r="H44" s="50"/>
      <c r="J44" s="50"/>
    </row>
    <row r="45" s="5" customFormat="1" ht="12.75" spans="8:10">
      <c r="H45" s="50"/>
      <c r="J45" s="50"/>
    </row>
    <row r="46" s="5" customFormat="1" ht="12.75" spans="8:10">
      <c r="H46" s="50"/>
      <c r="J46" s="50"/>
    </row>
    <row r="47" s="8" customFormat="1" ht="12.75" spans="8:10">
      <c r="H47" s="52"/>
      <c r="J47" s="52"/>
    </row>
    <row r="48" s="8" customFormat="1" ht="12.75" spans="8:10">
      <c r="H48" s="52"/>
      <c r="J48" s="52"/>
    </row>
    <row r="49" s="8" customFormat="1" ht="12.75" spans="8:10">
      <c r="H49" s="52"/>
      <c r="J49" s="52"/>
    </row>
    <row r="50" s="8" customFormat="1" ht="12.75" spans="8:10">
      <c r="H50" s="52"/>
      <c r="J50" s="52"/>
    </row>
    <row r="51" s="8" customFormat="1" ht="12.75" spans="8:10">
      <c r="H51" s="52"/>
      <c r="J51" s="52"/>
    </row>
    <row r="52" s="8" customFormat="1" ht="12.75" spans="8:10">
      <c r="H52" s="52"/>
      <c r="J52" s="52"/>
    </row>
    <row r="53" s="8" customFormat="1" ht="12.75" spans="8:10">
      <c r="H53" s="52"/>
      <c r="J53" s="52"/>
    </row>
    <row r="54" s="8" customFormat="1" ht="12.75" spans="8:10">
      <c r="H54" s="52"/>
      <c r="J54" s="52"/>
    </row>
    <row r="55" s="8" customFormat="1" ht="12.75" spans="8:10">
      <c r="H55" s="52"/>
      <c r="J55" s="52"/>
    </row>
    <row r="56" s="8" customFormat="1" ht="12.75" spans="8:10">
      <c r="H56" s="52"/>
      <c r="J56" s="52"/>
    </row>
    <row r="57" s="8" customFormat="1" ht="12.75" spans="8:10">
      <c r="H57" s="52"/>
      <c r="J57" s="52"/>
    </row>
    <row r="58" s="8" customFormat="1" ht="12.75" spans="8:10">
      <c r="H58" s="52"/>
      <c r="J58" s="52"/>
    </row>
    <row r="59" s="8" customFormat="1" ht="12.75" spans="8:10">
      <c r="H59" s="52"/>
      <c r="J59" s="52"/>
    </row>
    <row r="60" s="8" customFormat="1" ht="12.75" spans="8:10">
      <c r="H60" s="52"/>
      <c r="J60" s="52"/>
    </row>
    <row r="61" s="8" customFormat="1" ht="12.75" spans="8:10">
      <c r="H61" s="52"/>
      <c r="J61" s="52"/>
    </row>
    <row r="62" s="8" customFormat="1" ht="12.75" spans="8:10">
      <c r="H62" s="52"/>
      <c r="J62" s="52"/>
    </row>
    <row r="63" s="8" customFormat="1" ht="12.75" spans="8:10">
      <c r="H63" s="52"/>
      <c r="J63" s="52"/>
    </row>
    <row r="64" s="8" customFormat="1" ht="12.75" spans="8:10">
      <c r="H64" s="52"/>
      <c r="J64" s="52"/>
    </row>
    <row r="65" s="8" customFormat="1" ht="12.75" spans="8:10">
      <c r="H65" s="52"/>
      <c r="J65" s="52"/>
    </row>
    <row r="66" s="8" customFormat="1" ht="12.75" spans="8:10">
      <c r="H66" s="52"/>
      <c r="J66" s="52"/>
    </row>
    <row r="67" s="8" customFormat="1" ht="12.75" spans="8:10">
      <c r="H67" s="52"/>
      <c r="J67" s="52"/>
    </row>
    <row r="68" s="8" customFormat="1" ht="12.75" spans="8:10">
      <c r="H68" s="52"/>
      <c r="J68" s="52"/>
    </row>
    <row r="69" s="8" customFormat="1" ht="12.75" spans="8:10">
      <c r="H69" s="52"/>
      <c r="J69" s="52"/>
    </row>
    <row r="70" s="8" customFormat="1" ht="12.75" spans="8:10">
      <c r="H70" s="52"/>
      <c r="J70" s="52"/>
    </row>
    <row r="71" s="8" customFormat="1" ht="12.75" spans="8:10">
      <c r="H71" s="52"/>
      <c r="J71" s="52"/>
    </row>
    <row r="72" s="8" customFormat="1" ht="12.75" spans="8:10">
      <c r="H72" s="52"/>
      <c r="J72" s="52"/>
    </row>
    <row r="73" s="8" customFormat="1" ht="12.75" spans="8:10">
      <c r="H73" s="52"/>
      <c r="J73" s="52"/>
    </row>
    <row r="74" s="8" customFormat="1" ht="12.75" spans="8:10">
      <c r="H74" s="52"/>
      <c r="J74" s="52"/>
    </row>
    <row r="75" s="8" customFormat="1" ht="12.75" spans="8:10">
      <c r="H75" s="52"/>
      <c r="J75" s="52"/>
    </row>
    <row r="76" s="8" customFormat="1" ht="12.75" spans="8:10">
      <c r="H76" s="52"/>
      <c r="J76" s="52"/>
    </row>
    <row r="77" s="8" customFormat="1" ht="12.75" spans="8:10">
      <c r="H77" s="52"/>
      <c r="J77" s="52"/>
    </row>
    <row r="78" ht="14.25" spans="1:2">
      <c r="A78" s="8"/>
      <c r="B78" s="8"/>
    </row>
    <row r="79" ht="14.25" spans="1:2">
      <c r="A79" s="8"/>
      <c r="B79" s="8"/>
    </row>
    <row r="80" ht="14.25" spans="1:2">
      <c r="A80" s="8"/>
      <c r="B80" s="8"/>
    </row>
    <row r="81" ht="14.25" spans="1:2">
      <c r="A81" s="8"/>
      <c r="B81" s="8"/>
    </row>
    <row r="82" ht="14.25" spans="1:2">
      <c r="A82" s="8"/>
      <c r="B82" s="8"/>
    </row>
    <row r="83" ht="14.25" spans="1:2">
      <c r="A83" s="8"/>
      <c r="B83" s="8"/>
    </row>
    <row r="84" ht="14.25" spans="1:2">
      <c r="A84" s="8"/>
      <c r="B84" s="8"/>
    </row>
    <row r="85" ht="14.25" spans="1:2">
      <c r="A85" s="8"/>
      <c r="B85" s="8"/>
    </row>
    <row r="86" ht="14.25" spans="1:2">
      <c r="A86" s="8"/>
      <c r="B86" s="8"/>
    </row>
    <row r="87" ht="14.25" spans="1:2">
      <c r="A87" s="8"/>
      <c r="B87" s="8"/>
    </row>
    <row r="88" ht="14.25" spans="1:2">
      <c r="A88" s="8"/>
      <c r="B88" s="8"/>
    </row>
    <row r="89" ht="14.25" spans="1:2">
      <c r="A89" s="8"/>
      <c r="B89" s="8"/>
    </row>
    <row r="90" ht="14.25" spans="1:2">
      <c r="A90" s="8"/>
      <c r="B90" s="8"/>
    </row>
    <row r="91" ht="14.25" spans="1:2">
      <c r="A91" s="8"/>
      <c r="B91" s="8"/>
    </row>
    <row r="92" ht="14.25" spans="1:2">
      <c r="A92" s="8"/>
      <c r="B92" s="8"/>
    </row>
    <row r="93" ht="14.25" spans="1:2">
      <c r="A93" s="8"/>
      <c r="B93" s="8"/>
    </row>
    <row r="94" ht="14.25" spans="1:2">
      <c r="A94" s="8"/>
      <c r="B94" s="8"/>
    </row>
    <row r="95" ht="14.25" spans="1:2">
      <c r="A95" s="8"/>
      <c r="B95" s="8"/>
    </row>
    <row r="96" ht="14.25" spans="1:2">
      <c r="A96" s="8"/>
      <c r="B96" s="8"/>
    </row>
    <row r="97" ht="14.25" spans="1:2">
      <c r="A97" s="8"/>
      <c r="B97" s="8"/>
    </row>
    <row r="98" ht="14.25" spans="1:2">
      <c r="A98" s="8"/>
      <c r="B98" s="8"/>
    </row>
    <row r="99" ht="14.25" spans="1:2">
      <c r="A99" s="8"/>
      <c r="B99" s="8"/>
    </row>
    <row r="100" ht="14.25" spans="1:2">
      <c r="A100" s="8"/>
      <c r="B100" s="8"/>
    </row>
    <row r="101" ht="14.25" spans="1:2">
      <c r="A101" s="8"/>
      <c r="B101" s="8"/>
    </row>
    <row r="102" ht="14.25" spans="1:2">
      <c r="A102" s="8"/>
      <c r="B102" s="8"/>
    </row>
    <row r="103" ht="14.25" spans="1:2">
      <c r="A103" s="8"/>
      <c r="B103" s="8"/>
    </row>
    <row r="104" ht="14.25" spans="1:2">
      <c r="A104" s="8"/>
      <c r="B104" s="8"/>
    </row>
    <row r="105" ht="14.25" spans="1:2">
      <c r="A105" s="8"/>
      <c r="B105" s="8"/>
    </row>
    <row r="106" ht="14.25" spans="1:2">
      <c r="A106" s="8"/>
      <c r="B106" s="8"/>
    </row>
    <row r="107" ht="14.25" spans="1:2">
      <c r="A107" s="8"/>
      <c r="B107" s="8"/>
    </row>
    <row r="108" ht="14.25" spans="1:2">
      <c r="A108" s="8"/>
      <c r="B108" s="8"/>
    </row>
    <row r="109" ht="14.25" spans="1:2">
      <c r="A109" s="8"/>
      <c r="B109" s="8"/>
    </row>
    <row r="110" ht="14.25" spans="1:2">
      <c r="A110" s="8"/>
      <c r="B110" s="8"/>
    </row>
    <row r="111" ht="14.25" spans="1:2">
      <c r="A111" s="8"/>
      <c r="B111" s="8"/>
    </row>
    <row r="112" ht="14.25" spans="1:2">
      <c r="A112" s="8"/>
      <c r="B112" s="8"/>
    </row>
    <row r="113" ht="14.25" spans="1:2">
      <c r="A113" s="8"/>
      <c r="B113" s="8"/>
    </row>
    <row r="114" ht="14.25" spans="1:2">
      <c r="A114" s="8"/>
      <c r="B114" s="8"/>
    </row>
    <row r="115" ht="14.25" spans="1:2">
      <c r="A115" s="8"/>
      <c r="B115" s="8"/>
    </row>
    <row r="116" ht="14.25" spans="1:2">
      <c r="A116" s="8"/>
      <c r="B116" s="8"/>
    </row>
    <row r="117" ht="14.25" spans="1:2">
      <c r="A117" s="8"/>
      <c r="B117" s="8"/>
    </row>
    <row r="118" ht="14.25" spans="1:2">
      <c r="A118" s="8"/>
      <c r="B118" s="8"/>
    </row>
    <row r="119" ht="14.25" spans="1:2">
      <c r="A119" s="8"/>
      <c r="B119" s="8"/>
    </row>
    <row r="120" ht="14.25" spans="1:2">
      <c r="A120" s="8"/>
      <c r="B120" s="8"/>
    </row>
    <row r="121" ht="14.25" spans="1:2">
      <c r="A121" s="8"/>
      <c r="B121" s="8"/>
    </row>
    <row r="122" ht="14.25" spans="1:2">
      <c r="A122" s="8"/>
      <c r="B122" s="8"/>
    </row>
    <row r="123" ht="14.25" spans="1:2">
      <c r="A123" s="8"/>
      <c r="B123" s="8"/>
    </row>
    <row r="124" ht="14.25" spans="1:2">
      <c r="A124" s="8"/>
      <c r="B124" s="8"/>
    </row>
    <row r="125" ht="14.25" spans="1:2">
      <c r="A125" s="8"/>
      <c r="B125" s="8"/>
    </row>
    <row r="126" ht="14.25" spans="1:2">
      <c r="A126" s="8"/>
      <c r="B126" s="8"/>
    </row>
    <row r="127" ht="14.25" spans="1:2">
      <c r="A127" s="8"/>
      <c r="B127" s="8"/>
    </row>
    <row r="128" ht="14.25" spans="1:2">
      <c r="A128" s="8"/>
      <c r="B128" s="8"/>
    </row>
    <row r="129" ht="14.25" spans="1:2">
      <c r="A129" s="8"/>
      <c r="B129" s="8"/>
    </row>
    <row r="130" ht="14.25" spans="1:2">
      <c r="A130" s="8"/>
      <c r="B130" s="8"/>
    </row>
    <row r="131" ht="14.25" spans="1:2">
      <c r="A131" s="8"/>
      <c r="B131" s="8"/>
    </row>
    <row r="132" ht="14.25" spans="1:2">
      <c r="A132" s="8"/>
      <c r="B132" s="8"/>
    </row>
    <row r="133" ht="14.25" spans="1:2">
      <c r="A133" s="8"/>
      <c r="B133" s="8"/>
    </row>
    <row r="134" ht="14.25" spans="1:2">
      <c r="A134" s="8"/>
      <c r="B134" s="8"/>
    </row>
    <row r="135" ht="14.25" spans="1:2">
      <c r="A135" s="8"/>
      <c r="B135" s="8"/>
    </row>
    <row r="136" ht="14.25" spans="1:2">
      <c r="A136" s="8"/>
      <c r="B136" s="8"/>
    </row>
    <row r="137" ht="14.25" spans="1:2">
      <c r="A137" s="8"/>
      <c r="B137" s="8"/>
    </row>
    <row r="138" ht="14.25" spans="1:2">
      <c r="A138" s="8"/>
      <c r="B138" s="8"/>
    </row>
    <row r="139" ht="14.25" spans="1:2">
      <c r="A139" s="8"/>
      <c r="B139" s="8"/>
    </row>
    <row r="140" ht="14.25" spans="1:2">
      <c r="A140" s="8"/>
      <c r="B140" s="8"/>
    </row>
    <row r="141" ht="14.25" spans="1:2">
      <c r="A141" s="8"/>
      <c r="B141" s="8"/>
    </row>
    <row r="142" ht="14.25" spans="1:2">
      <c r="A142" s="8"/>
      <c r="B142" s="8"/>
    </row>
    <row r="143" ht="14.25" spans="1:2">
      <c r="A143" s="8"/>
      <c r="B143" s="8"/>
    </row>
    <row r="144" ht="14.25" spans="1:2">
      <c r="A144" s="8"/>
      <c r="B144" s="8"/>
    </row>
    <row r="145" ht="14.25" spans="1:2">
      <c r="A145" s="8"/>
      <c r="B145" s="8"/>
    </row>
    <row r="146" ht="14.25" spans="1:2">
      <c r="A146" s="8"/>
      <c r="B146" s="8"/>
    </row>
  </sheetData>
  <mergeCells count="1">
    <mergeCell ref="I22:L22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6"/>
  <sheetViews>
    <sheetView workbookViewId="0">
      <selection activeCell="D6" sqref="D6"/>
    </sheetView>
  </sheetViews>
  <sheetFormatPr defaultColWidth="8.625" defaultRowHeight="15.75"/>
  <cols>
    <col min="1" max="1" width="7.625" style="9" customWidth="1"/>
    <col min="2" max="2" width="22.125" style="9" customWidth="1"/>
    <col min="3" max="3" width="11.625" style="9" customWidth="1"/>
    <col min="4" max="6" width="10.125" style="9" customWidth="1"/>
    <col min="7" max="7" width="7.875" style="9" customWidth="1"/>
    <col min="8" max="9" width="16.375" style="9" customWidth="1"/>
    <col min="10" max="10" width="7.125" style="9" hidden="1" customWidth="1"/>
    <col min="11" max="11" width="12.375" style="9" customWidth="1"/>
    <col min="12" max="16384" width="8.625" style="9"/>
  </cols>
  <sheetData>
    <row r="1" s="1" customFormat="1" ht="30" customHeight="1" spans="2:21">
      <c r="B1" s="10" t="s">
        <v>1333</v>
      </c>
      <c r="C1" s="10"/>
      <c r="D1" s="10"/>
      <c r="E1" s="10"/>
      <c r="F1" s="10"/>
      <c r="G1" s="10"/>
      <c r="H1" s="10"/>
      <c r="I1" s="10"/>
      <c r="J1" s="12"/>
      <c r="K1" s="11" t="s">
        <v>1334</v>
      </c>
      <c r="L1" s="12"/>
      <c r="M1" s="12"/>
      <c r="N1" s="12"/>
      <c r="O1" s="12"/>
      <c r="P1" s="12"/>
      <c r="Q1" s="12"/>
      <c r="R1" s="12"/>
      <c r="S1" s="12"/>
      <c r="T1" s="12"/>
      <c r="U1" s="12"/>
    </row>
    <row r="2" s="2" customFormat="1" ht="15" customHeight="1" spans="4:13">
      <c r="D2" s="9"/>
      <c r="E2" s="9"/>
      <c r="F2" s="9"/>
      <c r="I2" s="9"/>
      <c r="J2" s="8"/>
      <c r="K2" s="79"/>
      <c r="L2" s="31"/>
      <c r="M2" s="31"/>
    </row>
    <row r="3" s="3" customFormat="1" ht="21" customHeight="1" spans="1:11">
      <c r="A3" s="3" t="e">
        <f>流动负债汇总表!A3</f>
        <v>#REF!</v>
      </c>
      <c r="E3" s="14" t="e">
        <f>流动负债汇总表!D3</f>
        <v>#REF!</v>
      </c>
      <c r="F3" s="14"/>
      <c r="H3" s="16"/>
      <c r="I3" s="16"/>
      <c r="J3" s="16"/>
      <c r="K3" s="15" t="s">
        <v>2</v>
      </c>
    </row>
    <row r="4" s="4" customFormat="1" ht="21" customHeight="1" spans="1:11">
      <c r="A4" s="17" t="s">
        <v>3</v>
      </c>
      <c r="B4" s="17" t="s">
        <v>1268</v>
      </c>
      <c r="C4" s="17" t="s">
        <v>342</v>
      </c>
      <c r="D4" s="17" t="s">
        <v>87</v>
      </c>
      <c r="E4" s="17" t="s">
        <v>343</v>
      </c>
      <c r="F4" s="17" t="s">
        <v>89</v>
      </c>
      <c r="G4" s="17" t="s">
        <v>1335</v>
      </c>
      <c r="H4" s="18" t="s">
        <v>8</v>
      </c>
      <c r="I4" s="17" t="s">
        <v>9</v>
      </c>
      <c r="J4" s="17" t="s">
        <v>10</v>
      </c>
      <c r="K4" s="17" t="s">
        <v>19</v>
      </c>
    </row>
    <row r="5" s="5" customFormat="1" ht="21" customHeight="1" spans="1:11">
      <c r="A5" s="19">
        <f>ROW()-4</f>
        <v>1</v>
      </c>
      <c r="B5" s="20"/>
      <c r="C5" s="25"/>
      <c r="D5" s="25"/>
      <c r="E5" s="25"/>
      <c r="F5" s="25"/>
      <c r="G5" s="25"/>
      <c r="H5" s="22"/>
      <c r="I5" s="22"/>
      <c r="J5" s="97">
        <f>IF(H5=0,0,ROUND((I5-H5)/H5*100,2))</f>
        <v>0</v>
      </c>
      <c r="K5" s="20"/>
    </row>
    <row r="6" s="5" customFormat="1" ht="21" customHeight="1" spans="1:11">
      <c r="A6" s="36"/>
      <c r="B6" s="20"/>
      <c r="C6" s="25"/>
      <c r="D6" s="25"/>
      <c r="E6" s="25"/>
      <c r="F6" s="25"/>
      <c r="G6" s="25"/>
      <c r="H6" s="22"/>
      <c r="I6" s="22"/>
      <c r="J6" s="97"/>
      <c r="K6" s="20"/>
    </row>
    <row r="7" s="5" customFormat="1" ht="21" customHeight="1" spans="1:11">
      <c r="A7" s="36"/>
      <c r="B7" s="20"/>
      <c r="C7" s="25"/>
      <c r="D7" s="25"/>
      <c r="E7" s="25"/>
      <c r="F7" s="25"/>
      <c r="G7" s="25"/>
      <c r="H7" s="22"/>
      <c r="I7" s="22"/>
      <c r="J7" s="97"/>
      <c r="K7" s="20"/>
    </row>
    <row r="8" s="5" customFormat="1" ht="21" customHeight="1" spans="1:11">
      <c r="A8" s="36"/>
      <c r="B8" s="20"/>
      <c r="C8" s="25"/>
      <c r="D8" s="25"/>
      <c r="E8" s="25"/>
      <c r="F8" s="25"/>
      <c r="G8" s="25"/>
      <c r="H8" s="22"/>
      <c r="I8" s="22"/>
      <c r="J8" s="97"/>
      <c r="K8" s="20"/>
    </row>
    <row r="9" s="5" customFormat="1" ht="21" customHeight="1" spans="1:11">
      <c r="A9" s="36"/>
      <c r="B9" s="20"/>
      <c r="C9" s="25"/>
      <c r="D9" s="25"/>
      <c r="E9" s="25"/>
      <c r="F9" s="25"/>
      <c r="G9" s="25"/>
      <c r="H9" s="22"/>
      <c r="I9" s="22"/>
      <c r="J9" s="97"/>
      <c r="K9" s="20"/>
    </row>
    <row r="10" s="5" customFormat="1" ht="21" customHeight="1" spans="1:11">
      <c r="A10" s="36"/>
      <c r="B10" s="20"/>
      <c r="C10" s="25"/>
      <c r="D10" s="25"/>
      <c r="E10" s="25"/>
      <c r="F10" s="25"/>
      <c r="G10" s="25"/>
      <c r="H10" s="22"/>
      <c r="I10" s="22"/>
      <c r="J10" s="97"/>
      <c r="K10" s="20"/>
    </row>
    <row r="11" s="5" customFormat="1" ht="21" customHeight="1" spans="1:11">
      <c r="A11" s="36"/>
      <c r="B11" s="20"/>
      <c r="C11" s="25"/>
      <c r="D11" s="25"/>
      <c r="E11" s="25"/>
      <c r="F11" s="25"/>
      <c r="G11" s="25"/>
      <c r="H11" s="22"/>
      <c r="I11" s="22"/>
      <c r="J11" s="97"/>
      <c r="K11" s="20"/>
    </row>
    <row r="12" s="5" customFormat="1" ht="21" customHeight="1" spans="1:11">
      <c r="A12" s="36"/>
      <c r="B12" s="20"/>
      <c r="C12" s="25"/>
      <c r="D12" s="25"/>
      <c r="E12" s="25"/>
      <c r="F12" s="25"/>
      <c r="G12" s="25"/>
      <c r="H12" s="22"/>
      <c r="I12" s="22"/>
      <c r="J12" s="97"/>
      <c r="K12" s="20"/>
    </row>
    <row r="13" s="5" customFormat="1" ht="21" customHeight="1" spans="1:11">
      <c r="A13" s="36"/>
      <c r="B13" s="20"/>
      <c r="C13" s="25"/>
      <c r="D13" s="25"/>
      <c r="E13" s="25"/>
      <c r="F13" s="25"/>
      <c r="G13" s="25"/>
      <c r="H13" s="22"/>
      <c r="I13" s="22"/>
      <c r="J13" s="97"/>
      <c r="K13" s="20"/>
    </row>
    <row r="14" s="5" customFormat="1" ht="21" customHeight="1" spans="1:11">
      <c r="A14" s="36"/>
      <c r="B14" s="20"/>
      <c r="C14" s="25"/>
      <c r="D14" s="25"/>
      <c r="E14" s="25"/>
      <c r="F14" s="25"/>
      <c r="G14" s="25"/>
      <c r="H14" s="22"/>
      <c r="I14" s="22"/>
      <c r="J14" s="97"/>
      <c r="K14" s="20"/>
    </row>
    <row r="15" s="5" customFormat="1" ht="21" customHeight="1" spans="1:11">
      <c r="A15" s="36"/>
      <c r="B15" s="20"/>
      <c r="C15" s="25"/>
      <c r="D15" s="25"/>
      <c r="E15" s="25"/>
      <c r="F15" s="25"/>
      <c r="G15" s="25"/>
      <c r="H15" s="22"/>
      <c r="I15" s="22"/>
      <c r="J15" s="97"/>
      <c r="K15" s="20"/>
    </row>
    <row r="16" s="5" customFormat="1" ht="21" customHeight="1" spans="1:11">
      <c r="A16" s="36"/>
      <c r="B16" s="20"/>
      <c r="C16" s="25"/>
      <c r="D16" s="25"/>
      <c r="E16" s="25"/>
      <c r="F16" s="25"/>
      <c r="G16" s="25"/>
      <c r="H16" s="22"/>
      <c r="I16" s="22"/>
      <c r="J16" s="97"/>
      <c r="K16" s="20"/>
    </row>
    <row r="17" s="5" customFormat="1" ht="21" customHeight="1" spans="1:11">
      <c r="A17" s="36"/>
      <c r="B17" s="20"/>
      <c r="C17" s="25"/>
      <c r="D17" s="25"/>
      <c r="E17" s="25"/>
      <c r="F17" s="25"/>
      <c r="G17" s="25"/>
      <c r="H17" s="22"/>
      <c r="I17" s="22"/>
      <c r="J17" s="97"/>
      <c r="K17" s="20"/>
    </row>
    <row r="18" s="5" customFormat="1" ht="21" customHeight="1" spans="1:11">
      <c r="A18" s="36"/>
      <c r="B18" s="20"/>
      <c r="C18" s="25"/>
      <c r="D18" s="25"/>
      <c r="E18" s="25"/>
      <c r="F18" s="25"/>
      <c r="G18" s="25"/>
      <c r="H18" s="22"/>
      <c r="I18" s="22"/>
      <c r="J18" s="97"/>
      <c r="K18" s="20"/>
    </row>
    <row r="19" s="5" customFormat="1" ht="21" customHeight="1" spans="1:11">
      <c r="A19" s="36"/>
      <c r="B19" s="20"/>
      <c r="C19" s="25"/>
      <c r="D19" s="25"/>
      <c r="E19" s="25"/>
      <c r="F19" s="25"/>
      <c r="G19" s="25"/>
      <c r="H19" s="22"/>
      <c r="I19" s="22"/>
      <c r="J19" s="97"/>
      <c r="K19" s="20"/>
    </row>
    <row r="20" s="5" customFormat="1" ht="21" customHeight="1" spans="1:11">
      <c r="A20" s="36"/>
      <c r="B20" s="20"/>
      <c r="C20" s="25"/>
      <c r="D20" s="25"/>
      <c r="E20" s="25"/>
      <c r="F20" s="25"/>
      <c r="G20" s="25"/>
      <c r="H20" s="22"/>
      <c r="I20" s="22"/>
      <c r="J20" s="97"/>
      <c r="K20" s="20"/>
    </row>
    <row r="21" s="6" customFormat="1" ht="21" customHeight="1" spans="1:11">
      <c r="A21" s="37"/>
      <c r="B21" s="17" t="s">
        <v>12</v>
      </c>
      <c r="C21" s="17"/>
      <c r="D21" s="17"/>
      <c r="E21" s="17"/>
      <c r="F21" s="17"/>
      <c r="G21" s="17"/>
      <c r="H21" s="28">
        <f>SUM(H5:H20)</f>
        <v>0</v>
      </c>
      <c r="I21" s="28">
        <f>SUM(I5:I20)</f>
        <v>0</v>
      </c>
      <c r="J21" s="80">
        <f>IF(H21=0,0,ROUND((I21-H21)/H21*100,2))</f>
        <v>0</v>
      </c>
      <c r="K21" s="27"/>
    </row>
    <row r="22" s="7" customFormat="1" ht="14.25" customHeight="1" spans="1:11">
      <c r="A22" s="29" t="e">
        <f>#REF!&amp;#REF!</f>
        <v>#REF!</v>
      </c>
      <c r="D22" s="5"/>
      <c r="E22" s="29" t="e">
        <f>#REF!&amp;#REF!</f>
        <v>#REF!</v>
      </c>
      <c r="I22" s="30" t="str">
        <f>现金!G21</f>
        <v>北京卓信大华资产评估有限公司</v>
      </c>
      <c r="J22" s="30"/>
      <c r="K22" s="30"/>
    </row>
    <row r="23" s="5" customFormat="1" ht="12.75" spans="1:1">
      <c r="A23" s="29" t="e">
        <f>#REF!&amp;#REF!</f>
        <v>#REF!</v>
      </c>
    </row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8" customFormat="1" ht="12.75"/>
    <row r="48" s="8" customFormat="1" ht="12.75"/>
    <row r="49" s="8" customFormat="1" ht="12.75"/>
    <row r="50" s="8" customFormat="1" ht="12.75"/>
    <row r="51" s="8" customFormat="1" ht="12.75"/>
    <row r="52" s="8" customFormat="1" ht="12.75"/>
    <row r="53" s="8" customFormat="1" ht="12.75"/>
    <row r="54" s="8" customFormat="1" ht="12.75"/>
    <row r="55" s="8" customFormat="1" ht="12.75"/>
    <row r="56" s="8" customFormat="1" ht="12.75"/>
    <row r="57" s="8" customFormat="1" ht="12.75"/>
    <row r="58" s="8" customFormat="1" ht="12.75"/>
    <row r="59" s="8" customFormat="1" ht="12.75"/>
    <row r="60" s="8" customFormat="1" ht="12.75"/>
    <row r="61" s="8" customFormat="1" ht="12.75"/>
    <row r="62" s="8" customFormat="1" ht="12.75"/>
    <row r="63" s="8" customFormat="1" ht="12.75"/>
    <row r="64" s="8" customFormat="1" ht="12.75"/>
    <row r="65" s="8" customFormat="1" ht="12.75"/>
    <row r="66" s="8" customFormat="1" ht="12.75"/>
    <row r="67" s="8" customFormat="1" ht="12.75"/>
    <row r="68" s="8" customFormat="1" ht="12.75"/>
    <row r="69" s="8" customFormat="1" ht="12.75"/>
    <row r="70" s="8" customFormat="1" ht="12.75"/>
    <row r="71" s="8" customFormat="1" ht="12.75"/>
    <row r="72" s="8" customFormat="1" ht="12.75"/>
    <row r="73" s="8" customFormat="1" ht="12.75"/>
    <row r="74" s="8" customFormat="1" ht="12.75"/>
    <row r="75" s="8" customFormat="1" ht="12.75"/>
    <row r="76" s="8" customFormat="1" ht="12.75"/>
    <row r="77" s="8" customFormat="1" ht="12.75"/>
    <row r="78" ht="14.25" spans="1:2">
      <c r="A78" s="8"/>
      <c r="B78" s="8"/>
    </row>
    <row r="79" ht="14.25" spans="1:2">
      <c r="A79" s="8"/>
      <c r="B79" s="8"/>
    </row>
    <row r="80" ht="14.25" spans="1:2">
      <c r="A80" s="8"/>
      <c r="B80" s="8"/>
    </row>
    <row r="81" ht="14.25" spans="1:2">
      <c r="A81" s="8"/>
      <c r="B81" s="8"/>
    </row>
    <row r="82" ht="14.25" spans="1:2">
      <c r="A82" s="8"/>
      <c r="B82" s="8"/>
    </row>
    <row r="83" ht="14.25" spans="1:2">
      <c r="A83" s="8"/>
      <c r="B83" s="8"/>
    </row>
    <row r="84" ht="14.25" spans="1:2">
      <c r="A84" s="8"/>
      <c r="B84" s="8"/>
    </row>
    <row r="85" ht="14.25" spans="1:2">
      <c r="A85" s="8"/>
      <c r="B85" s="8"/>
    </row>
    <row r="86" ht="14.25" spans="1:2">
      <c r="A86" s="8"/>
      <c r="B86" s="8"/>
    </row>
    <row r="87" ht="14.25" spans="1:2">
      <c r="A87" s="8"/>
      <c r="B87" s="8"/>
    </row>
    <row r="88" ht="14.25" spans="1:2">
      <c r="A88" s="8"/>
      <c r="B88" s="8"/>
    </row>
    <row r="89" ht="14.25" spans="1:2">
      <c r="A89" s="8"/>
      <c r="B89" s="8"/>
    </row>
    <row r="90" ht="14.25" spans="1:2">
      <c r="A90" s="8"/>
      <c r="B90" s="8"/>
    </row>
    <row r="91" ht="14.25" spans="1:2">
      <c r="A91" s="8"/>
      <c r="B91" s="8"/>
    </row>
    <row r="92" ht="14.25" spans="1:2">
      <c r="A92" s="8"/>
      <c r="B92" s="8"/>
    </row>
    <row r="93" ht="14.25" spans="1:2">
      <c r="A93" s="8"/>
      <c r="B93" s="8"/>
    </row>
    <row r="94" ht="14.25" spans="1:2">
      <c r="A94" s="8"/>
      <c r="B94" s="8"/>
    </row>
    <row r="95" ht="14.25" spans="1:2">
      <c r="A95" s="8"/>
      <c r="B95" s="8"/>
    </row>
    <row r="96" ht="14.25" spans="1:2">
      <c r="A96" s="8"/>
      <c r="B96" s="8"/>
    </row>
    <row r="97" ht="14.25" spans="1:2">
      <c r="A97" s="8"/>
      <c r="B97" s="8"/>
    </row>
    <row r="98" ht="14.25" spans="1:2">
      <c r="A98" s="8"/>
      <c r="B98" s="8"/>
    </row>
    <row r="99" ht="14.25" spans="1:2">
      <c r="A99" s="8"/>
      <c r="B99" s="8"/>
    </row>
    <row r="100" ht="14.25" spans="1:2">
      <c r="A100" s="8"/>
      <c r="B100" s="8"/>
    </row>
    <row r="101" ht="14.25" spans="1:2">
      <c r="A101" s="8"/>
      <c r="B101" s="8"/>
    </row>
    <row r="102" ht="14.25" spans="1:2">
      <c r="A102" s="8"/>
      <c r="B102" s="8"/>
    </row>
    <row r="103" ht="14.25" spans="1:2">
      <c r="A103" s="8"/>
      <c r="B103" s="8"/>
    </row>
    <row r="104" ht="14.25" spans="1:2">
      <c r="A104" s="8"/>
      <c r="B104" s="8"/>
    </row>
    <row r="105" ht="14.25" spans="1:2">
      <c r="A105" s="8"/>
      <c r="B105" s="8"/>
    </row>
    <row r="106" ht="14.25" spans="1:2">
      <c r="A106" s="8"/>
      <c r="B106" s="8"/>
    </row>
    <row r="107" ht="14.25" spans="1:2">
      <c r="A107" s="8"/>
      <c r="B107" s="8"/>
    </row>
    <row r="108" ht="14.25" spans="1:2">
      <c r="A108" s="8"/>
      <c r="B108" s="8"/>
    </row>
    <row r="109" ht="14.25" spans="1:2">
      <c r="A109" s="8"/>
      <c r="B109" s="8"/>
    </row>
    <row r="110" ht="14.25" spans="1:2">
      <c r="A110" s="8"/>
      <c r="B110" s="8"/>
    </row>
    <row r="111" ht="14.25" spans="1:2">
      <c r="A111" s="8"/>
      <c r="B111" s="8"/>
    </row>
    <row r="112" ht="14.25" spans="1:2">
      <c r="A112" s="8"/>
      <c r="B112" s="8"/>
    </row>
    <row r="113" ht="14.25" spans="1:2">
      <c r="A113" s="8"/>
      <c r="B113" s="8"/>
    </row>
    <row r="114" ht="14.25" spans="1:2">
      <c r="A114" s="8"/>
      <c r="B114" s="8"/>
    </row>
    <row r="115" ht="14.25" spans="1:2">
      <c r="A115" s="8"/>
      <c r="B115" s="8"/>
    </row>
    <row r="116" ht="14.25" spans="1:2">
      <c r="A116" s="8"/>
      <c r="B116" s="8"/>
    </row>
    <row r="117" ht="14.25" spans="1:2">
      <c r="A117" s="8"/>
      <c r="B117" s="8"/>
    </row>
    <row r="118" ht="14.25" spans="1:2">
      <c r="A118" s="8"/>
      <c r="B118" s="8"/>
    </row>
    <row r="119" ht="14.25" spans="1:2">
      <c r="A119" s="8"/>
      <c r="B119" s="8"/>
    </row>
    <row r="120" ht="14.25" spans="1:2">
      <c r="A120" s="8"/>
      <c r="B120" s="8"/>
    </row>
    <row r="121" ht="14.25" spans="1:2">
      <c r="A121" s="8"/>
      <c r="B121" s="8"/>
    </row>
    <row r="122" ht="14.25" spans="1:2">
      <c r="A122" s="8"/>
      <c r="B122" s="8"/>
    </row>
    <row r="123" ht="14.25" spans="1:2">
      <c r="A123" s="8"/>
      <c r="B123" s="8"/>
    </row>
    <row r="124" ht="14.25" spans="1:2">
      <c r="A124" s="8"/>
      <c r="B124" s="8"/>
    </row>
    <row r="125" ht="14.25" spans="1:2">
      <c r="A125" s="8"/>
      <c r="B125" s="8"/>
    </row>
    <row r="126" ht="14.25" spans="1:2">
      <c r="A126" s="8"/>
      <c r="B126" s="8"/>
    </row>
    <row r="127" ht="14.25" spans="1:2">
      <c r="A127" s="8"/>
      <c r="B127" s="8"/>
    </row>
    <row r="128" ht="14.25" spans="1:2">
      <c r="A128" s="8"/>
      <c r="B128" s="8"/>
    </row>
    <row r="129" ht="14.25" spans="1:2">
      <c r="A129" s="8"/>
      <c r="B129" s="8"/>
    </row>
    <row r="130" ht="14.25" spans="1:2">
      <c r="A130" s="8"/>
      <c r="B130" s="8"/>
    </row>
    <row r="131" ht="14.25" spans="1:2">
      <c r="A131" s="8"/>
      <c r="B131" s="8"/>
    </row>
    <row r="132" ht="14.25" spans="1:2">
      <c r="A132" s="8"/>
      <c r="B132" s="8"/>
    </row>
    <row r="133" ht="14.25" spans="1:2">
      <c r="A133" s="8"/>
      <c r="B133" s="8"/>
    </row>
    <row r="134" ht="14.25" spans="1:2">
      <c r="A134" s="8"/>
      <c r="B134" s="8"/>
    </row>
    <row r="135" ht="14.25" spans="1:2">
      <c r="A135" s="8"/>
      <c r="B135" s="8"/>
    </row>
    <row r="136" ht="14.25" spans="1:2">
      <c r="A136" s="8"/>
      <c r="B136" s="8"/>
    </row>
    <row r="137" ht="14.25" spans="1:2">
      <c r="A137" s="8"/>
      <c r="B137" s="8"/>
    </row>
    <row r="138" ht="14.25" spans="1:2">
      <c r="A138" s="8"/>
      <c r="B138" s="8"/>
    </row>
    <row r="139" ht="14.25" spans="1:2">
      <c r="A139" s="8"/>
      <c r="B139" s="8"/>
    </row>
    <row r="140" ht="14.25" spans="1:2">
      <c r="A140" s="8"/>
      <c r="B140" s="8"/>
    </row>
    <row r="141" ht="14.25" spans="1:2">
      <c r="A141" s="8"/>
      <c r="B141" s="8"/>
    </row>
    <row r="142" ht="14.25" spans="1:2">
      <c r="A142" s="8"/>
      <c r="B142" s="8"/>
    </row>
    <row r="143" ht="14.25" spans="1:2">
      <c r="A143" s="8"/>
      <c r="B143" s="8"/>
    </row>
    <row r="144" ht="14.25" spans="1:2">
      <c r="A144" s="8"/>
      <c r="B144" s="8"/>
    </row>
    <row r="145" ht="14.25" spans="1:2">
      <c r="A145" s="8"/>
      <c r="B145" s="8"/>
    </row>
    <row r="146" ht="14.25" spans="1:2">
      <c r="A146" s="8"/>
      <c r="B146" s="8"/>
    </row>
  </sheetData>
  <mergeCells count="2">
    <mergeCell ref="B1:I1"/>
    <mergeCell ref="I22:K22"/>
  </mergeCells>
  <pageMargins left="0.748031496062992" right="0.354330708661417" top="0.708661417322835" bottom="0.94488188976378" header="1.14173228346457" footer="0.433070866141732"/>
  <pageSetup paperSize="9" fitToHeight="0" orientation="landscape" horizontalDpi="300" verticalDpi="300"/>
  <headerFooter alignWithMargins="0">
    <oddFooter>&amp;C&amp;"宋体,加粗"&amp;10共&amp;N页第&amp;P页</oddFooter>
  </headerFooter>
  <legacy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D6" sqref="D6"/>
    </sheetView>
  </sheetViews>
  <sheetFormatPr defaultColWidth="8.875" defaultRowHeight="15.75" outlineLevelCol="7"/>
  <cols>
    <col min="1" max="1" width="8.875" style="9"/>
    <col min="2" max="2" width="17.5" style="9" customWidth="1"/>
    <col min="3" max="8" width="13.875" style="9" customWidth="1"/>
    <col min="9" max="16384" width="8.875" style="9"/>
  </cols>
  <sheetData>
    <row r="1" ht="30.95" customHeight="1" spans="2:8">
      <c r="B1" s="8"/>
      <c r="C1" s="81" t="s">
        <v>1336</v>
      </c>
      <c r="D1" s="81"/>
      <c r="E1" s="81"/>
      <c r="F1" s="81"/>
      <c r="G1" s="8"/>
      <c r="H1" s="11" t="s">
        <v>1337</v>
      </c>
    </row>
    <row r="2" ht="14.25" spans="1:8">
      <c r="A2" s="82" t="str">
        <f>CONCATENATE([9]封面!D8,[9]封面!F8,[9]封面!G8,[9]封面!H8,[9]封面!I8,[9]封面!J8,[9]封面!K8)</f>
        <v/>
      </c>
      <c r="B2" s="82"/>
      <c r="C2" s="82"/>
      <c r="D2" s="82"/>
      <c r="E2" s="82"/>
      <c r="F2" s="82"/>
      <c r="G2" s="82"/>
      <c r="H2" s="83"/>
    </row>
    <row r="3" s="53" customFormat="1" ht="21" customHeight="1" spans="1:8">
      <c r="A3" s="3" t="e">
        <f>流动负债汇总表!A3</f>
        <v>#REF!</v>
      </c>
      <c r="B3" s="3"/>
      <c r="C3" s="3"/>
      <c r="D3" s="3"/>
      <c r="E3" s="14" t="e">
        <f>流动负债汇总表!D3</f>
        <v>#REF!</v>
      </c>
      <c r="F3" s="16"/>
      <c r="H3" s="15" t="s">
        <v>2</v>
      </c>
    </row>
    <row r="4" ht="21" customHeight="1" spans="1:8">
      <c r="A4" s="84" t="s">
        <v>3</v>
      </c>
      <c r="B4" s="84" t="s">
        <v>1338</v>
      </c>
      <c r="C4" s="85" t="s">
        <v>119</v>
      </c>
      <c r="D4" s="85" t="s">
        <v>118</v>
      </c>
      <c r="E4" s="85" t="s">
        <v>1339</v>
      </c>
      <c r="F4" s="86" t="s">
        <v>104</v>
      </c>
      <c r="G4" s="84" t="s">
        <v>9</v>
      </c>
      <c r="H4" s="84" t="s">
        <v>1340</v>
      </c>
    </row>
    <row r="5" ht="21" customHeight="1" spans="1:8">
      <c r="A5" s="19">
        <f>ROW()-4</f>
        <v>1</v>
      </c>
      <c r="B5" s="87"/>
      <c r="C5" s="88"/>
      <c r="D5" s="88"/>
      <c r="E5" s="88"/>
      <c r="F5" s="89"/>
      <c r="G5" s="89"/>
      <c r="H5" s="87"/>
    </row>
    <row r="6" ht="21" customHeight="1" spans="1:8">
      <c r="A6" s="90"/>
      <c r="B6" s="87"/>
      <c r="C6" s="88"/>
      <c r="D6" s="88"/>
      <c r="E6" s="88"/>
      <c r="F6" s="89"/>
      <c r="G6" s="89"/>
      <c r="H6" s="87"/>
    </row>
    <row r="7" ht="21" customHeight="1" spans="1:8">
      <c r="A7" s="90"/>
      <c r="B7" s="87"/>
      <c r="C7" s="88"/>
      <c r="D7" s="88"/>
      <c r="E7" s="88"/>
      <c r="F7" s="89"/>
      <c r="G7" s="89"/>
      <c r="H7" s="87"/>
    </row>
    <row r="8" ht="21" customHeight="1" spans="1:8">
      <c r="A8" s="90"/>
      <c r="B8" s="87"/>
      <c r="C8" s="88"/>
      <c r="D8" s="88"/>
      <c r="E8" s="88"/>
      <c r="F8" s="89"/>
      <c r="G8" s="89"/>
      <c r="H8" s="91"/>
    </row>
    <row r="9" ht="21" customHeight="1" spans="1:8">
      <c r="A9" s="90"/>
      <c r="B9" s="87"/>
      <c r="C9" s="88"/>
      <c r="D9" s="88"/>
      <c r="E9" s="88"/>
      <c r="F9" s="89"/>
      <c r="G9" s="89"/>
      <c r="H9" s="91"/>
    </row>
    <row r="10" ht="21" customHeight="1" spans="1:8">
      <c r="A10" s="90"/>
      <c r="B10" s="87"/>
      <c r="C10" s="88"/>
      <c r="D10" s="88"/>
      <c r="E10" s="88"/>
      <c r="F10" s="89"/>
      <c r="G10" s="89"/>
      <c r="H10" s="91"/>
    </row>
    <row r="11" ht="21" customHeight="1" spans="1:8">
      <c r="A11" s="90"/>
      <c r="B11" s="92"/>
      <c r="C11" s="88"/>
      <c r="D11" s="88"/>
      <c r="E11" s="88"/>
      <c r="F11" s="89"/>
      <c r="G11" s="89"/>
      <c r="H11" s="91"/>
    </row>
    <row r="12" ht="21" customHeight="1" spans="1:8">
      <c r="A12" s="90"/>
      <c r="B12" s="92"/>
      <c r="C12" s="88"/>
      <c r="D12" s="88"/>
      <c r="E12" s="88"/>
      <c r="F12" s="89"/>
      <c r="G12" s="89"/>
      <c r="H12" s="91"/>
    </row>
    <row r="13" ht="21" customHeight="1" spans="1:8">
      <c r="A13" s="90"/>
      <c r="B13" s="92"/>
      <c r="C13" s="88"/>
      <c r="D13" s="88"/>
      <c r="E13" s="88"/>
      <c r="F13" s="89"/>
      <c r="G13" s="89"/>
      <c r="H13" s="91"/>
    </row>
    <row r="14" ht="21" customHeight="1" spans="1:8">
      <c r="A14" s="90"/>
      <c r="B14" s="92"/>
      <c r="C14" s="88"/>
      <c r="D14" s="88"/>
      <c r="E14" s="88"/>
      <c r="F14" s="89"/>
      <c r="G14" s="89"/>
      <c r="H14" s="91"/>
    </row>
    <row r="15" ht="21" customHeight="1" spans="1:8">
      <c r="A15" s="90"/>
      <c r="B15" s="92"/>
      <c r="C15" s="88"/>
      <c r="D15" s="88"/>
      <c r="E15" s="88"/>
      <c r="F15" s="89"/>
      <c r="G15" s="93"/>
      <c r="H15" s="91"/>
    </row>
    <row r="16" ht="21" customHeight="1" spans="1:8">
      <c r="A16" s="90"/>
      <c r="B16" s="92"/>
      <c r="C16" s="88"/>
      <c r="D16" s="88"/>
      <c r="E16" s="88"/>
      <c r="F16" s="89"/>
      <c r="G16" s="93"/>
      <c r="H16" s="91"/>
    </row>
    <row r="17" ht="21" customHeight="1" spans="1:8">
      <c r="A17" s="90"/>
      <c r="B17" s="92"/>
      <c r="C17" s="88"/>
      <c r="D17" s="88"/>
      <c r="E17" s="88"/>
      <c r="F17" s="89"/>
      <c r="G17" s="93"/>
      <c r="H17" s="91"/>
    </row>
    <row r="18" ht="21" customHeight="1" spans="1:8">
      <c r="A18" s="90"/>
      <c r="B18" s="92"/>
      <c r="C18" s="88"/>
      <c r="D18" s="88"/>
      <c r="E18" s="88"/>
      <c r="F18" s="89"/>
      <c r="G18" s="93"/>
      <c r="H18" s="91"/>
    </row>
    <row r="19" ht="21" customHeight="1" spans="1:8">
      <c r="A19" s="90"/>
      <c r="B19" s="92"/>
      <c r="C19" s="88"/>
      <c r="D19" s="88"/>
      <c r="E19" s="88"/>
      <c r="F19" s="89"/>
      <c r="G19" s="93"/>
      <c r="H19" s="91"/>
    </row>
    <row r="20" ht="21" customHeight="1" spans="1:8">
      <c r="A20" s="90"/>
      <c r="B20" s="17" t="s">
        <v>12</v>
      </c>
      <c r="C20" s="94"/>
      <c r="D20" s="94"/>
      <c r="E20" s="94"/>
      <c r="F20" s="95"/>
      <c r="G20" s="95"/>
      <c r="H20" s="91"/>
    </row>
    <row r="21" ht="14.25" spans="1:8">
      <c r="A21" s="29" t="e">
        <f>#REF!&amp;#REF!</f>
        <v>#REF!</v>
      </c>
      <c r="B21" s="7"/>
      <c r="C21" s="7"/>
      <c r="D21" s="5"/>
      <c r="E21" s="29" t="e">
        <f>#REF!&amp;#REF!</f>
        <v>#REF!</v>
      </c>
      <c r="F21" s="30" t="str">
        <f>现金!G21</f>
        <v>北京卓信大华资产评估有限公司</v>
      </c>
      <c r="G21" s="30"/>
      <c r="H21" s="30"/>
    </row>
    <row r="22" ht="14.25" spans="1:8">
      <c r="A22" s="29" t="e">
        <f>#REF!&amp;#REF!</f>
        <v>#REF!</v>
      </c>
      <c r="B22" s="5"/>
      <c r="C22" s="5"/>
      <c r="D22" s="5"/>
      <c r="E22" s="5"/>
      <c r="F22" s="96"/>
      <c r="G22" s="96"/>
      <c r="H22" s="96"/>
    </row>
  </sheetData>
  <mergeCells count="3">
    <mergeCell ref="C1:F1"/>
    <mergeCell ref="A2:H2"/>
    <mergeCell ref="F21:H21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6"/>
  <sheetViews>
    <sheetView workbookViewId="0">
      <selection activeCell="D6" sqref="D6"/>
    </sheetView>
  </sheetViews>
  <sheetFormatPr defaultColWidth="8.625" defaultRowHeight="15.75"/>
  <cols>
    <col min="1" max="1" width="8.375" style="9" customWidth="1"/>
    <col min="2" max="2" width="18.375" style="9" customWidth="1"/>
    <col min="3" max="3" width="10.875" style="9" customWidth="1"/>
    <col min="4" max="5" width="13.125" style="9" customWidth="1"/>
    <col min="6" max="6" width="15.125" style="9" customWidth="1"/>
    <col min="7" max="7" width="11.625" style="9" customWidth="1"/>
    <col min="8" max="8" width="14.625" style="9" customWidth="1"/>
    <col min="9" max="9" width="9.125" style="9" hidden="1" customWidth="1"/>
    <col min="10" max="10" width="12.375" style="9" customWidth="1"/>
    <col min="11" max="16384" width="8.625" style="9"/>
  </cols>
  <sheetData>
    <row r="1" s="1" customFormat="1" ht="30" customHeight="1" spans="4:20">
      <c r="D1" s="38" t="s">
        <v>1341</v>
      </c>
      <c r="G1" s="12"/>
      <c r="H1" s="12"/>
      <c r="I1" s="12"/>
      <c r="J1" s="11" t="s">
        <v>1342</v>
      </c>
      <c r="K1" s="12"/>
      <c r="L1" s="12"/>
      <c r="M1" s="12"/>
      <c r="N1" s="12"/>
      <c r="O1" s="12"/>
      <c r="P1" s="12"/>
      <c r="Q1" s="12"/>
      <c r="R1" s="12"/>
      <c r="S1" s="12"/>
      <c r="T1" s="12"/>
    </row>
    <row r="2" s="2" customFormat="1" ht="15" customHeight="1" spans="4:11">
      <c r="D2" s="9"/>
      <c r="H2" s="8"/>
      <c r="I2" s="8"/>
      <c r="J2" s="79"/>
      <c r="K2" s="31"/>
    </row>
    <row r="3" s="3" customFormat="1" ht="21" customHeight="1" spans="1:10">
      <c r="A3" s="3" t="e">
        <f>非流动负债汇总!A3</f>
        <v>#REF!</v>
      </c>
      <c r="E3" s="14" t="e">
        <f>非流动负债汇总!D3</f>
        <v>#REF!</v>
      </c>
      <c r="H3" s="16"/>
      <c r="I3" s="16"/>
      <c r="J3" s="15" t="s">
        <v>2</v>
      </c>
    </row>
    <row r="4" s="4" customFormat="1" ht="21" customHeight="1" spans="1:10">
      <c r="A4" s="72" t="s">
        <v>3</v>
      </c>
      <c r="B4" s="72" t="s">
        <v>1280</v>
      </c>
      <c r="C4" s="72" t="s">
        <v>119</v>
      </c>
      <c r="D4" s="72" t="s">
        <v>118</v>
      </c>
      <c r="E4" s="73"/>
      <c r="F4" s="74" t="s">
        <v>8</v>
      </c>
      <c r="G4" s="75"/>
      <c r="H4" s="72" t="s">
        <v>9</v>
      </c>
      <c r="I4" s="72" t="s">
        <v>10</v>
      </c>
      <c r="J4" s="72" t="s">
        <v>19</v>
      </c>
    </row>
    <row r="5" s="5" customFormat="1" ht="21" customHeight="1" spans="1:10">
      <c r="A5" s="76"/>
      <c r="B5" s="76"/>
      <c r="C5" s="76"/>
      <c r="D5" s="76"/>
      <c r="E5" s="17" t="s">
        <v>1343</v>
      </c>
      <c r="F5" s="17" t="s">
        <v>1344</v>
      </c>
      <c r="G5" s="17" t="s">
        <v>12</v>
      </c>
      <c r="H5" s="76"/>
      <c r="I5" s="76"/>
      <c r="J5" s="76"/>
    </row>
    <row r="6" s="5" customFormat="1" ht="21" customHeight="1" spans="1:10">
      <c r="A6" s="19">
        <f>ROW()-5</f>
        <v>1</v>
      </c>
      <c r="B6" s="25"/>
      <c r="C6" s="25"/>
      <c r="D6" s="20"/>
      <c r="E6" s="22"/>
      <c r="F6" s="22"/>
      <c r="G6" s="22"/>
      <c r="H6" s="22"/>
      <c r="I6" s="20"/>
      <c r="J6" s="20"/>
    </row>
    <row r="7" s="5" customFormat="1" ht="21" customHeight="1" spans="1:10">
      <c r="A7" s="23"/>
      <c r="B7" s="20"/>
      <c r="C7" s="25"/>
      <c r="D7" s="20"/>
      <c r="E7" s="22"/>
      <c r="F7" s="22"/>
      <c r="G7" s="22"/>
      <c r="H7" s="22"/>
      <c r="I7" s="20"/>
      <c r="J7" s="20"/>
    </row>
    <row r="8" s="5" customFormat="1" ht="21" customHeight="1" spans="1:10">
      <c r="A8" s="23"/>
      <c r="B8" s="20"/>
      <c r="C8" s="25"/>
      <c r="D8" s="20"/>
      <c r="E8" s="22"/>
      <c r="F8" s="22"/>
      <c r="G8" s="22"/>
      <c r="H8" s="22"/>
      <c r="I8" s="20"/>
      <c r="J8" s="20"/>
    </row>
    <row r="9" s="5" customFormat="1" ht="21" customHeight="1" spans="1:10">
      <c r="A9" s="23"/>
      <c r="B9" s="20"/>
      <c r="C9" s="25"/>
      <c r="D9" s="20"/>
      <c r="E9" s="22"/>
      <c r="F9" s="22"/>
      <c r="G9" s="22"/>
      <c r="H9" s="22"/>
      <c r="I9" s="20"/>
      <c r="J9" s="20"/>
    </row>
    <row r="10" s="5" customFormat="1" ht="21" customHeight="1" spans="1:10">
      <c r="A10" s="23"/>
      <c r="B10" s="20"/>
      <c r="C10" s="25"/>
      <c r="D10" s="20"/>
      <c r="E10" s="22"/>
      <c r="F10" s="22"/>
      <c r="G10" s="22"/>
      <c r="H10" s="22"/>
      <c r="I10" s="20"/>
      <c r="J10" s="20"/>
    </row>
    <row r="11" s="5" customFormat="1" ht="21" customHeight="1" spans="1:10">
      <c r="A11" s="23"/>
      <c r="B11" s="20"/>
      <c r="C11" s="25"/>
      <c r="D11" s="20"/>
      <c r="E11" s="22"/>
      <c r="F11" s="22"/>
      <c r="G11" s="22"/>
      <c r="H11" s="22"/>
      <c r="I11" s="20"/>
      <c r="J11" s="20"/>
    </row>
    <row r="12" s="5" customFormat="1" ht="21" customHeight="1" spans="1:10">
      <c r="A12" s="23"/>
      <c r="B12" s="20"/>
      <c r="C12" s="25"/>
      <c r="D12" s="20"/>
      <c r="E12" s="22"/>
      <c r="F12" s="22"/>
      <c r="G12" s="22"/>
      <c r="H12" s="22"/>
      <c r="I12" s="20"/>
      <c r="J12" s="20"/>
    </row>
    <row r="13" s="5" customFormat="1" ht="21" customHeight="1" spans="1:10">
      <c r="A13" s="23"/>
      <c r="B13" s="20"/>
      <c r="C13" s="25"/>
      <c r="D13" s="20"/>
      <c r="E13" s="22"/>
      <c r="F13" s="22"/>
      <c r="G13" s="22"/>
      <c r="H13" s="22"/>
      <c r="I13" s="20"/>
      <c r="J13" s="20"/>
    </row>
    <row r="14" s="5" customFormat="1" ht="21" customHeight="1" spans="1:10">
      <c r="A14" s="23"/>
      <c r="B14" s="20"/>
      <c r="C14" s="25"/>
      <c r="D14" s="20"/>
      <c r="E14" s="22"/>
      <c r="F14" s="22"/>
      <c r="G14" s="22"/>
      <c r="H14" s="22"/>
      <c r="I14" s="20"/>
      <c r="J14" s="20"/>
    </row>
    <row r="15" s="5" customFormat="1" ht="21" customHeight="1" spans="1:10">
      <c r="A15" s="23"/>
      <c r="B15" s="20"/>
      <c r="C15" s="25"/>
      <c r="D15" s="20"/>
      <c r="E15" s="22"/>
      <c r="F15" s="22"/>
      <c r="G15" s="22"/>
      <c r="H15" s="22"/>
      <c r="I15" s="20"/>
      <c r="J15" s="20"/>
    </row>
    <row r="16" s="5" customFormat="1" ht="21" customHeight="1" spans="1:10">
      <c r="A16" s="23"/>
      <c r="B16" s="20"/>
      <c r="C16" s="25"/>
      <c r="D16" s="20"/>
      <c r="E16" s="22"/>
      <c r="F16" s="22"/>
      <c r="G16" s="22"/>
      <c r="H16" s="22"/>
      <c r="I16" s="20"/>
      <c r="J16" s="20"/>
    </row>
    <row r="17" s="5" customFormat="1" ht="21" customHeight="1" spans="1:10">
      <c r="A17" s="23"/>
      <c r="B17" s="20"/>
      <c r="C17" s="25"/>
      <c r="D17" s="20"/>
      <c r="E17" s="22"/>
      <c r="F17" s="22"/>
      <c r="G17" s="22"/>
      <c r="H17" s="22"/>
      <c r="I17" s="20"/>
      <c r="J17" s="20"/>
    </row>
    <row r="18" s="5" customFormat="1" ht="21" customHeight="1" spans="1:10">
      <c r="A18" s="23"/>
      <c r="B18" s="20"/>
      <c r="C18" s="25"/>
      <c r="D18" s="20"/>
      <c r="E18" s="22"/>
      <c r="F18" s="22"/>
      <c r="G18" s="22"/>
      <c r="H18" s="22"/>
      <c r="I18" s="20"/>
      <c r="J18" s="20"/>
    </row>
    <row r="19" s="5" customFormat="1" ht="21" customHeight="1" spans="1:10">
      <c r="A19" s="23"/>
      <c r="B19" s="20"/>
      <c r="C19" s="25"/>
      <c r="D19" s="20"/>
      <c r="E19" s="22"/>
      <c r="F19" s="22"/>
      <c r="G19" s="22"/>
      <c r="H19" s="22"/>
      <c r="I19" s="20"/>
      <c r="J19" s="20"/>
    </row>
    <row r="20" s="5" customFormat="1" ht="21" customHeight="1" spans="1:10">
      <c r="A20" s="23"/>
      <c r="B20" s="20"/>
      <c r="C20" s="25"/>
      <c r="D20" s="20"/>
      <c r="E20" s="22"/>
      <c r="F20" s="22"/>
      <c r="G20" s="22"/>
      <c r="H20" s="22"/>
      <c r="I20" s="20"/>
      <c r="J20" s="20"/>
    </row>
    <row r="21" s="6" customFormat="1" ht="21" customHeight="1" spans="1:10">
      <c r="A21" s="26"/>
      <c r="B21" s="17" t="s">
        <v>1291</v>
      </c>
      <c r="C21" s="17"/>
      <c r="D21" s="27"/>
      <c r="E21" s="77"/>
      <c r="F21" s="77"/>
      <c r="G21" s="28">
        <f>SUM(G6:G20)</f>
        <v>0</v>
      </c>
      <c r="H21" s="28">
        <f>SUM(H6:H20)</f>
        <v>0</v>
      </c>
      <c r="I21" s="80">
        <f>IF(G21=0,0,ROUND((H21-G21)/G21*100,2))</f>
        <v>0</v>
      </c>
      <c r="J21" s="27"/>
    </row>
    <row r="22" s="71" customFormat="1" ht="14.25" customHeight="1" spans="1:10">
      <c r="A22" s="29" t="e">
        <f>#REF!&amp;#REF!</f>
        <v>#REF!</v>
      </c>
      <c r="D22" s="6"/>
      <c r="E22" s="29" t="e">
        <f>#REF!&amp;#REF!</f>
        <v>#REF!</v>
      </c>
      <c r="G22" s="30"/>
      <c r="H22" s="78" t="str">
        <f>现金!G21</f>
        <v>北京卓信大华资产评估有限公司</v>
      </c>
      <c r="I22" s="78"/>
      <c r="J22" s="78"/>
    </row>
    <row r="23" s="6" customFormat="1" ht="12.75" spans="1:1">
      <c r="A23" s="29" t="e">
        <f>#REF!&amp;#REF!</f>
        <v>#REF!</v>
      </c>
    </row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2.75"/>
    <row r="44" s="5" customFormat="1" ht="12.75"/>
    <row r="45" s="5" customFormat="1" ht="12.75"/>
    <row r="46" s="5" customFormat="1" ht="12.75"/>
    <row r="47" s="8" customFormat="1" ht="12.75"/>
    <row r="48" s="8" customFormat="1" ht="12.75"/>
    <row r="49" s="8" customFormat="1" ht="12.75"/>
    <row r="50" s="8" customFormat="1" ht="12.75"/>
    <row r="51" s="8" customFormat="1" ht="12.75"/>
    <row r="52" s="8" customFormat="1" ht="12.75"/>
    <row r="53" s="8" customFormat="1" ht="12.75"/>
    <row r="54" s="8" customFormat="1" ht="12.75"/>
    <row r="55" s="8" customFormat="1" ht="12.75"/>
    <row r="56" s="8" customFormat="1" ht="12.75"/>
    <row r="57" s="8" customFormat="1" ht="12.75"/>
    <row r="58" s="8" customFormat="1" ht="12.75"/>
    <row r="59" s="8" customFormat="1" ht="12.75"/>
    <row r="60" s="8" customFormat="1" ht="12.75"/>
    <row r="61" s="8" customFormat="1" ht="12.75"/>
    <row r="62" s="8" customFormat="1" ht="12.75"/>
    <row r="63" s="8" customFormat="1" ht="12.75"/>
    <row r="64" s="8" customFormat="1" ht="12.75"/>
    <row r="65" s="8" customFormat="1" ht="12.75"/>
    <row r="66" s="8" customFormat="1" ht="12.75"/>
    <row r="67" s="8" customFormat="1" ht="12.75"/>
    <row r="68" s="8" customFormat="1" ht="12.75"/>
    <row r="69" s="8" customFormat="1" ht="12.75"/>
    <row r="70" s="8" customFormat="1" ht="12.75"/>
    <row r="71" s="8" customFormat="1" ht="12.75"/>
    <row r="72" s="8" customFormat="1" ht="12.75"/>
    <row r="73" s="8" customFormat="1" ht="12.75"/>
    <row r="74" s="8" customFormat="1" ht="12.75"/>
    <row r="75" s="8" customFormat="1" ht="12.75"/>
    <row r="76" s="8" customFormat="1" ht="12.75"/>
    <row r="77" s="8" customFormat="1" ht="12.75"/>
    <row r="78" ht="14.25" spans="1:2">
      <c r="A78" s="8"/>
      <c r="B78" s="8"/>
    </row>
    <row r="79" ht="14.25" spans="1:2">
      <c r="A79" s="8"/>
      <c r="B79" s="8"/>
    </row>
    <row r="80" ht="14.25" spans="1:2">
      <c r="A80" s="8"/>
      <c r="B80" s="8"/>
    </row>
    <row r="81" ht="14.25" spans="1:2">
      <c r="A81" s="8"/>
      <c r="B81" s="8"/>
    </row>
    <row r="82" ht="14.25" spans="1:2">
      <c r="A82" s="8"/>
      <c r="B82" s="8"/>
    </row>
    <row r="83" ht="14.25" spans="1:2">
      <c r="A83" s="8"/>
      <c r="B83" s="8"/>
    </row>
    <row r="84" ht="14.25" spans="1:2">
      <c r="A84" s="8"/>
      <c r="B84" s="8"/>
    </row>
    <row r="85" ht="14.25" spans="1:2">
      <c r="A85" s="8"/>
      <c r="B85" s="8"/>
    </row>
    <row r="86" ht="14.25" spans="1:2">
      <c r="A86" s="8"/>
      <c r="B86" s="8"/>
    </row>
    <row r="87" ht="14.25" spans="1:2">
      <c r="A87" s="8"/>
      <c r="B87" s="8"/>
    </row>
    <row r="88" ht="14.25" spans="1:2">
      <c r="A88" s="8"/>
      <c r="B88" s="8"/>
    </row>
    <row r="89" ht="14.25" spans="1:2">
      <c r="A89" s="8"/>
      <c r="B89" s="8"/>
    </row>
    <row r="90" ht="14.25" spans="1:2">
      <c r="A90" s="8"/>
      <c r="B90" s="8"/>
    </row>
    <row r="91" ht="14.25" spans="1:2">
      <c r="A91" s="8"/>
      <c r="B91" s="8"/>
    </row>
    <row r="92" ht="14.25" spans="1:2">
      <c r="A92" s="8"/>
      <c r="B92" s="8"/>
    </row>
    <row r="93" ht="14.25" spans="1:2">
      <c r="A93" s="8"/>
      <c r="B93" s="8"/>
    </row>
    <row r="94" ht="14.25" spans="1:2">
      <c r="A94" s="8"/>
      <c r="B94" s="8"/>
    </row>
    <row r="95" ht="14.25" spans="1:2">
      <c r="A95" s="8"/>
      <c r="B95" s="8"/>
    </row>
    <row r="96" ht="14.25" spans="1:2">
      <c r="A96" s="8"/>
      <c r="B96" s="8"/>
    </row>
    <row r="97" ht="14.25" spans="1:2">
      <c r="A97" s="8"/>
      <c r="B97" s="8"/>
    </row>
    <row r="98" ht="14.25" spans="1:2">
      <c r="A98" s="8"/>
      <c r="B98" s="8"/>
    </row>
    <row r="99" ht="14.25" spans="1:2">
      <c r="A99" s="8"/>
      <c r="B99" s="8"/>
    </row>
    <row r="100" ht="14.25" spans="1:2">
      <c r="A100" s="8"/>
      <c r="B100" s="8"/>
    </row>
    <row r="101" ht="14.25" spans="1:2">
      <c r="A101" s="8"/>
      <c r="B101" s="8"/>
    </row>
    <row r="102" ht="14.25" spans="1:2">
      <c r="A102" s="8"/>
      <c r="B102" s="8"/>
    </row>
    <row r="103" ht="14.25" spans="1:2">
      <c r="A103" s="8"/>
      <c r="B103" s="8"/>
    </row>
    <row r="104" ht="14.25" spans="1:2">
      <c r="A104" s="8"/>
      <c r="B104" s="8"/>
    </row>
    <row r="105" ht="14.25" spans="1:2">
      <c r="A105" s="8"/>
      <c r="B105" s="8"/>
    </row>
    <row r="106" ht="14.25" spans="1:2">
      <c r="A106" s="8"/>
      <c r="B106" s="8"/>
    </row>
    <row r="107" ht="14.25" spans="1:2">
      <c r="A107" s="8"/>
      <c r="B107" s="8"/>
    </row>
    <row r="108" ht="14.25" spans="1:2">
      <c r="A108" s="8"/>
      <c r="B108" s="8"/>
    </row>
    <row r="109" ht="14.25" spans="1:2">
      <c r="A109" s="8"/>
      <c r="B109" s="8"/>
    </row>
    <row r="110" ht="14.25" spans="1:2">
      <c r="A110" s="8"/>
      <c r="B110" s="8"/>
    </row>
    <row r="111" ht="14.25" spans="1:2">
      <c r="A111" s="8"/>
      <c r="B111" s="8"/>
    </row>
    <row r="112" ht="14.25" spans="1:2">
      <c r="A112" s="8"/>
      <c r="B112" s="8"/>
    </row>
    <row r="113" ht="14.25" spans="1:2">
      <c r="A113" s="8"/>
      <c r="B113" s="8"/>
    </row>
    <row r="114" ht="14.25" spans="1:2">
      <c r="A114" s="8"/>
      <c r="B114" s="8"/>
    </row>
    <row r="115" ht="14.25" spans="1:2">
      <c r="A115" s="8"/>
      <c r="B115" s="8"/>
    </row>
    <row r="116" ht="14.25" spans="1:2">
      <c r="A116" s="8"/>
      <c r="B116" s="8"/>
    </row>
    <row r="117" ht="14.25" spans="1:2">
      <c r="A117" s="8"/>
      <c r="B117" s="8"/>
    </row>
    <row r="118" ht="14.25" spans="1:2">
      <c r="A118" s="8"/>
      <c r="B118" s="8"/>
    </row>
    <row r="119" ht="14.25" spans="1:2">
      <c r="A119" s="8"/>
      <c r="B119" s="8"/>
    </row>
    <row r="120" ht="14.25" spans="1:2">
      <c r="A120" s="8"/>
      <c r="B120" s="8"/>
    </row>
    <row r="121" ht="14.25" spans="1:2">
      <c r="A121" s="8"/>
      <c r="B121" s="8"/>
    </row>
    <row r="122" ht="14.25" spans="1:2">
      <c r="A122" s="8"/>
      <c r="B122" s="8"/>
    </row>
    <row r="123" ht="14.25" spans="1:2">
      <c r="A123" s="8"/>
      <c r="B123" s="8"/>
    </row>
    <row r="124" ht="14.25" spans="1:2">
      <c r="A124" s="8"/>
      <c r="B124" s="8"/>
    </row>
    <row r="125" ht="14.25" spans="1:2">
      <c r="A125" s="8"/>
      <c r="B125" s="8"/>
    </row>
    <row r="126" ht="14.25" spans="1:2">
      <c r="A126" s="8"/>
      <c r="B126" s="8"/>
    </row>
    <row r="127" ht="14.25" spans="1:2">
      <c r="A127" s="8"/>
      <c r="B127" s="8"/>
    </row>
    <row r="128" ht="14.25" spans="1:2">
      <c r="A128" s="8"/>
      <c r="B128" s="8"/>
    </row>
    <row r="129" ht="14.25" spans="1:2">
      <c r="A129" s="8"/>
      <c r="B129" s="8"/>
    </row>
    <row r="130" ht="14.25" spans="1:2">
      <c r="A130" s="8"/>
      <c r="B130" s="8"/>
    </row>
    <row r="131" ht="14.25" spans="1:2">
      <c r="A131" s="8"/>
      <c r="B131" s="8"/>
    </row>
    <row r="132" ht="14.25" spans="1:2">
      <c r="A132" s="8"/>
      <c r="B132" s="8"/>
    </row>
    <row r="133" ht="14.25" spans="1:2">
      <c r="A133" s="8"/>
      <c r="B133" s="8"/>
    </row>
    <row r="134" ht="14.25" spans="1:2">
      <c r="A134" s="8"/>
      <c r="B134" s="8"/>
    </row>
    <row r="135" ht="14.25" spans="1:2">
      <c r="A135" s="8"/>
      <c r="B135" s="8"/>
    </row>
    <row r="136" ht="14.25" spans="1:2">
      <c r="A136" s="8"/>
      <c r="B136" s="8"/>
    </row>
    <row r="137" ht="14.25" spans="1:2">
      <c r="A137" s="8"/>
      <c r="B137" s="8"/>
    </row>
    <row r="138" ht="14.25" spans="1:2">
      <c r="A138" s="8"/>
      <c r="B138" s="8"/>
    </row>
    <row r="139" ht="14.25" spans="1:2">
      <c r="A139" s="8"/>
      <c r="B139" s="8"/>
    </row>
    <row r="140" ht="14.25" spans="1:2">
      <c r="A140" s="8"/>
      <c r="B140" s="8"/>
    </row>
    <row r="141" ht="14.25" spans="1:2">
      <c r="A141" s="8"/>
      <c r="B141" s="8"/>
    </row>
    <row r="142" ht="14.25" spans="1:2">
      <c r="A142" s="8"/>
      <c r="B142" s="8"/>
    </row>
    <row r="143" ht="14.25" spans="1:2">
      <c r="A143" s="8"/>
      <c r="B143" s="8"/>
    </row>
    <row r="144" ht="14.25" spans="1:2">
      <c r="A144" s="8"/>
      <c r="B144" s="8"/>
    </row>
    <row r="145" ht="14.25" spans="1:2">
      <c r="A145" s="8"/>
      <c r="B145" s="8"/>
    </row>
    <row r="146" ht="14.25" spans="1:2">
      <c r="A146" s="8"/>
      <c r="B146" s="8"/>
    </row>
  </sheetData>
  <mergeCells count="8">
    <mergeCell ref="H22:J22"/>
    <mergeCell ref="A4:A5"/>
    <mergeCell ref="B4:B5"/>
    <mergeCell ref="C4:C5"/>
    <mergeCell ref="D4:D5"/>
    <mergeCell ref="H4:H5"/>
    <mergeCell ref="I4:I5"/>
    <mergeCell ref="J4:J5"/>
  </mergeCells>
  <pageMargins left="0.748031496062992" right="0.354330708661417" top="0.708661417322835" bottom="0.94488188976378" header="1.14173228346457" footer="0.433070866141732"/>
  <pageSetup paperSize="9" orientation="landscape" horizontalDpi="300" verticalDpi="300"/>
  <headerFooter alignWithMargins="0">
    <oddFooter>&amp;C&amp;"宋体,加粗"&amp;10共&amp;N页第&amp;P页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104</vt:i4>
      </vt:variant>
    </vt:vector>
  </HeadingPairs>
  <TitlesOfParts>
    <vt:vector size="104" baseType="lpstr">
      <vt:lpstr>现金</vt:lpstr>
      <vt:lpstr>流动资产汇总</vt:lpstr>
      <vt:lpstr>银行</vt:lpstr>
      <vt:lpstr>其他货币</vt:lpstr>
      <vt:lpstr>交易性金融资产汇总</vt:lpstr>
      <vt:lpstr>股票</vt:lpstr>
      <vt:lpstr>债券</vt:lpstr>
      <vt:lpstr>基金</vt:lpstr>
      <vt:lpstr>衍生金融资产</vt:lpstr>
      <vt:lpstr>应收票据</vt:lpstr>
      <vt:lpstr>应收账款</vt:lpstr>
      <vt:lpstr>应收款项融资</vt:lpstr>
      <vt:lpstr>预付账款</vt:lpstr>
      <vt:lpstr>其他应收款</vt:lpstr>
      <vt:lpstr>存货汇总</vt:lpstr>
      <vt:lpstr>存货-原材料—分类汇总表</vt:lpstr>
      <vt:lpstr>存货-原材料—分类明细表</vt:lpstr>
      <vt:lpstr>材料采购（在途物资）</vt:lpstr>
      <vt:lpstr>在库周转材料—分类汇总表</vt:lpstr>
      <vt:lpstr>在库周转材料—明细表</vt:lpstr>
      <vt:lpstr>包装物（库存物资）</vt:lpstr>
      <vt:lpstr>产成品（库存商品）—分类汇总表</vt:lpstr>
      <vt:lpstr>产成品（库存商品、开发产品）明细表</vt:lpstr>
      <vt:lpstr>产成品—销售平均单价、成本</vt:lpstr>
      <vt:lpstr>在产品（自制半成品、施工成本）</vt:lpstr>
      <vt:lpstr>委托加工物资</vt:lpstr>
      <vt:lpstr>发出商品</vt:lpstr>
      <vt:lpstr>在用周转材料</vt:lpstr>
      <vt:lpstr>委托代销</vt:lpstr>
      <vt:lpstr>受托代销</vt:lpstr>
      <vt:lpstr>合同资产</vt:lpstr>
      <vt:lpstr>持有待售资产</vt:lpstr>
      <vt:lpstr>一年内到期的非流动资产</vt:lpstr>
      <vt:lpstr> 其他流动资产</vt:lpstr>
      <vt:lpstr>债权投资</vt:lpstr>
      <vt:lpstr>可供出售金融资产汇总表</vt:lpstr>
      <vt:lpstr>可供出售-股票</vt:lpstr>
      <vt:lpstr>可供出售-债券</vt:lpstr>
      <vt:lpstr>可供出售-其他</vt:lpstr>
      <vt:lpstr>其他债权投资</vt:lpstr>
      <vt:lpstr>持有至到期投资</vt:lpstr>
      <vt:lpstr>长期应收款</vt:lpstr>
      <vt:lpstr>长期股权投资</vt:lpstr>
      <vt:lpstr>其他权益工具投资汇总表</vt:lpstr>
      <vt:lpstr>其他权益工具—股票投资</vt:lpstr>
      <vt:lpstr>其他权益工具—其他投资</vt:lpstr>
      <vt:lpstr>其他非流动金融资产</vt:lpstr>
      <vt:lpstr>投资性房地产汇总</vt:lpstr>
      <vt:lpstr>持有并准备转让土地使用权</vt:lpstr>
      <vt:lpstr>已出租的建筑物</vt:lpstr>
      <vt:lpstr>已出租土地使用权</vt:lpstr>
      <vt:lpstr>汇总表</vt:lpstr>
      <vt:lpstr>房屋建筑物</vt:lpstr>
      <vt:lpstr>构筑物</vt:lpstr>
      <vt:lpstr>管道沟槽</vt:lpstr>
      <vt:lpstr>井巷工程</vt:lpstr>
      <vt:lpstr>机器设备</vt:lpstr>
      <vt:lpstr>车辆</vt:lpstr>
      <vt:lpstr>电子设备</vt:lpstr>
      <vt:lpstr>其他设备</vt:lpstr>
      <vt:lpstr>在建汇总表</vt:lpstr>
      <vt:lpstr>在建土建</vt:lpstr>
      <vt:lpstr>在建设备</vt:lpstr>
      <vt:lpstr>生产性生物资产汇总表</vt:lpstr>
      <vt:lpstr>生产性生物资产—种植业</vt:lpstr>
      <vt:lpstr>生产性生物资产—畜牧养殖业</vt:lpstr>
      <vt:lpstr>生产性生物资产—林业</vt:lpstr>
      <vt:lpstr>生产性生物资产—水产业</vt:lpstr>
      <vt:lpstr>油气资产</vt:lpstr>
      <vt:lpstr>使用权资产汇总表</vt:lpstr>
      <vt:lpstr>使用权资产</vt:lpstr>
      <vt:lpstr>无形资产汇总</vt:lpstr>
      <vt:lpstr>无形资产—土地使用权</vt:lpstr>
      <vt:lpstr>无形资产—资源开采权</vt:lpstr>
      <vt:lpstr>无形资产—其他无形</vt:lpstr>
      <vt:lpstr>开发支出</vt:lpstr>
      <vt:lpstr>商誉</vt:lpstr>
      <vt:lpstr>长期待摊</vt:lpstr>
      <vt:lpstr>递延所得税资产</vt:lpstr>
      <vt:lpstr>其他非流动资产</vt:lpstr>
      <vt:lpstr>流动负债汇总表</vt:lpstr>
      <vt:lpstr>短期借款</vt:lpstr>
      <vt:lpstr>交易性金融负债</vt:lpstr>
      <vt:lpstr>衍生金融负债</vt:lpstr>
      <vt:lpstr>应付票据</vt:lpstr>
      <vt:lpstr>应付账款</vt:lpstr>
      <vt:lpstr>预收账款</vt:lpstr>
      <vt:lpstr>合同负债</vt:lpstr>
      <vt:lpstr>应付职工薪酬</vt:lpstr>
      <vt:lpstr>应交税费</vt:lpstr>
      <vt:lpstr>其他应付</vt:lpstr>
      <vt:lpstr>持有待售负债</vt:lpstr>
      <vt:lpstr>一年内长期负债</vt:lpstr>
      <vt:lpstr>其他流动负债</vt:lpstr>
      <vt:lpstr>非流动负债汇总</vt:lpstr>
      <vt:lpstr>长期借款</vt:lpstr>
      <vt:lpstr>应付债券</vt:lpstr>
      <vt:lpstr>租赁负债</vt:lpstr>
      <vt:lpstr>长期应付款</vt:lpstr>
      <vt:lpstr>长期应付职工薪酬</vt:lpstr>
      <vt:lpstr>预计负债</vt:lpstr>
      <vt:lpstr>递延收益</vt:lpstr>
      <vt:lpstr>递延所得税负债</vt:lpstr>
      <vt:lpstr>其他非流动负债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clt</dc:creator>
  <cp:lastModifiedBy>Administrator</cp:lastModifiedBy>
  <dcterms:created xsi:type="dcterms:W3CDTF">1999-04-07T02:28:00Z</dcterms:created>
  <cp:lastPrinted>2021-12-21T02:19:00Z</cp:lastPrinted>
  <dcterms:modified xsi:type="dcterms:W3CDTF">2021-12-23T09:00:51Z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27837C8983F6418ABD9E01388844D4C3</vt:lpwstr>
  </property>
</Properties>
</file>