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685" firstSheet="46" activeTab="46"/>
  </bookViews>
  <sheets>
    <sheet name="MPTKPO" sheetId="77" state="hidden" r:id="rId1"/>
    <sheet name="封面" sheetId="103" state="hidden" r:id="rId2"/>
    <sheet name="索引目录" sheetId="106" state="hidden" r:id="rId3"/>
    <sheet name="填表说明" sheetId="107" state="hidden" r:id="rId4"/>
    <sheet name="基本情况" sheetId="108" state="hidden" r:id="rId5"/>
    <sheet name="资产负债表" sheetId="109" state="hidden" r:id="rId6"/>
    <sheet name="审定数" sheetId="137" state="hidden" r:id="rId7"/>
    <sheet name="分类汇总" sheetId="2" state="hidden" r:id="rId8"/>
    <sheet name="流动汇总" sheetId="3" state="hidden" r:id="rId9"/>
    <sheet name="现金" sheetId="4" state="hidden" r:id="rId10"/>
    <sheet name="银行存款" sheetId="5" state="hidden" r:id="rId11"/>
    <sheet name="其他货币资金" sheetId="6" state="hidden" r:id="rId12"/>
    <sheet name="交易性金融资产汇总" sheetId="7" state="hidden" r:id="rId13"/>
    <sheet name="交易性-股票" sheetId="8" state="hidden" r:id="rId14"/>
    <sheet name="交易性-债券" sheetId="9" state="hidden" r:id="rId15"/>
    <sheet name="交易性-基金" sheetId="121" state="hidden" r:id="rId16"/>
    <sheet name="应收票据" sheetId="98" state="hidden" r:id="rId17"/>
    <sheet name="应收账款" sheetId="11" state="hidden" r:id="rId18"/>
    <sheet name="预付账款" sheetId="14" state="hidden" r:id="rId19"/>
    <sheet name="应收利息" sheetId="13" state="hidden" r:id="rId20"/>
    <sheet name="应收股利（利润）" sheetId="12" state="hidden" r:id="rId21"/>
    <sheet name="其他应收款" sheetId="16" state="hidden" r:id="rId22"/>
    <sheet name="存货汇总" sheetId="17" state="hidden" r:id="rId23"/>
    <sheet name="材料采购（在途物资）" sheetId="19" state="hidden" r:id="rId24"/>
    <sheet name="原材料" sheetId="18" state="hidden" r:id="rId25"/>
    <sheet name="在库周转材料" sheetId="20" state="hidden" r:id="rId26"/>
    <sheet name="委托加工物资" sheetId="100" state="hidden" r:id="rId27"/>
    <sheet name="产成品（库存商品）" sheetId="23" state="hidden" r:id="rId28"/>
    <sheet name="在产品（自制半成品）" sheetId="99" state="hidden" r:id="rId29"/>
    <sheet name="发出商品" sheetId="116" state="hidden" r:id="rId30"/>
    <sheet name="在用周转材料" sheetId="26" state="hidden" r:id="rId31"/>
    <sheet name="一年到期非流动资产" sheetId="31" state="hidden" r:id="rId32"/>
    <sheet name="其他流动资产" sheetId="32" state="hidden" r:id="rId33"/>
    <sheet name="非流动资产汇总" sheetId="125" state="hidden" r:id="rId34"/>
    <sheet name="可供出售金融资产汇总" sheetId="33" state="hidden" r:id="rId35"/>
    <sheet name="可出售-股票" sheetId="34" state="hidden" r:id="rId36"/>
    <sheet name="可出售-债券" sheetId="35" state="hidden" r:id="rId37"/>
    <sheet name="可出售-其他" sheetId="123" state="hidden" r:id="rId38"/>
    <sheet name="持有到期投资" sheetId="124" state="hidden" r:id="rId39"/>
    <sheet name="长期应收" sheetId="127" state="hidden" r:id="rId40"/>
    <sheet name="股权投资" sheetId="36" state="hidden" r:id="rId41"/>
    <sheet name="4-5-1投资性房地产" sheetId="138" state="hidden" r:id="rId42"/>
    <sheet name="4-5-2投资性房地产" sheetId="139" state="hidden" r:id="rId43"/>
    <sheet name="4-5-3投资性地产" sheetId="140" state="hidden" r:id="rId44"/>
    <sheet name="4-5-4投资性地产" sheetId="141" state="hidden" r:id="rId45"/>
    <sheet name="固定资产汇总" sheetId="37" state="hidden" r:id="rId46"/>
    <sheet name="房屋建筑物" sheetId="38" r:id="rId47"/>
    <sheet name="构筑物" sheetId="39" state="hidden" r:id="rId48"/>
    <sheet name="管道沟槽" sheetId="40" state="hidden" r:id="rId49"/>
    <sheet name="机器设备" sheetId="41" state="hidden" r:id="rId50"/>
    <sheet name="车辆" sheetId="42" state="hidden" r:id="rId51"/>
    <sheet name="电子设备" sheetId="43" state="hidden" r:id="rId52"/>
    <sheet name="土地" sheetId="120" state="hidden" r:id="rId53"/>
    <sheet name="在建工程汇总" sheetId="128" state="hidden" r:id="rId54"/>
    <sheet name="在建（土建）" sheetId="45" state="hidden" r:id="rId55"/>
    <sheet name="在建（设备）" sheetId="46" state="hidden" r:id="rId56"/>
    <sheet name="工程物资" sheetId="44" state="hidden" r:id="rId57"/>
    <sheet name="固定资产清理" sheetId="47" state="hidden" r:id="rId58"/>
    <sheet name="生产性生物资产" sheetId="129" state="hidden" r:id="rId59"/>
    <sheet name="油气资产" sheetId="130" state="hidden" r:id="rId60"/>
    <sheet name="无形资产汇总" sheetId="131" state="hidden" r:id="rId61"/>
    <sheet name="无形-土地" sheetId="49" state="hidden" r:id="rId62"/>
    <sheet name="无形-矿业权" sheetId="142" state="hidden" r:id="rId63"/>
    <sheet name="无形-其他" sheetId="50" state="hidden" r:id="rId64"/>
    <sheet name="开发支出" sheetId="132" state="hidden" r:id="rId65"/>
    <sheet name="商誉" sheetId="133" state="hidden" r:id="rId66"/>
    <sheet name="长期待摊费用" sheetId="52" state="hidden" r:id="rId67"/>
    <sheet name="递延所得税资产" sheetId="54" state="hidden" r:id="rId68"/>
    <sheet name="其他非流动资产" sheetId="53" state="hidden" r:id="rId69"/>
    <sheet name="流动负债汇总" sheetId="55" state="hidden" r:id="rId70"/>
    <sheet name="短期借款" sheetId="56" state="hidden" r:id="rId71"/>
    <sheet name="交易性金融负债" sheetId="134" state="hidden" r:id="rId72"/>
    <sheet name="应付票据" sheetId="57" state="hidden" r:id="rId73"/>
    <sheet name="应付账款" sheetId="58" state="hidden" r:id="rId74"/>
    <sheet name="预收账款" sheetId="59" state="hidden" r:id="rId75"/>
    <sheet name="职工薪酬" sheetId="62" state="hidden" r:id="rId76"/>
    <sheet name="应交税费" sheetId="64" state="hidden" r:id="rId77"/>
    <sheet name="应付利息" sheetId="135" state="hidden" r:id="rId78"/>
    <sheet name="应付股利（利润）" sheetId="65" state="hidden" r:id="rId79"/>
    <sheet name="其他应付款" sheetId="61" state="hidden" r:id="rId80"/>
    <sheet name="一年到期非流动负债" sheetId="68" state="hidden" r:id="rId81"/>
    <sheet name="其他流动负债" sheetId="69" state="hidden" r:id="rId82"/>
    <sheet name="非流动负债汇总 " sheetId="70" state="hidden" r:id="rId83"/>
    <sheet name="长期借款" sheetId="71" state="hidden" r:id="rId84"/>
    <sheet name="应付债券" sheetId="110" state="hidden" r:id="rId85"/>
    <sheet name="长期应付款" sheetId="73" state="hidden" r:id="rId86"/>
    <sheet name="专项应付款" sheetId="111" state="hidden" r:id="rId87"/>
    <sheet name="预计负债" sheetId="136" state="hidden" r:id="rId88"/>
    <sheet name="递延所得税负债" sheetId="76" state="hidden" r:id="rId89"/>
    <sheet name="其他非流动负债" sheetId="96" state="hidden" r:id="rId90"/>
    <sheet name="00000000" sheetId="78" state="veryHidden" r:id="rId91"/>
    <sheet name="Sheet1" sheetId="143" state="hidden" r:id="rId92"/>
    <sheet name="Sheet2" sheetId="144" state="hidden" r:id="rId93"/>
  </sheets>
  <definedNames>
    <definedName name="a">#REF!</definedName>
    <definedName name="aa">#REF!</definedName>
    <definedName name="cost">#REF!</definedName>
    <definedName name="PRCGAAP">#REF!</definedName>
    <definedName name="PRCGAAP2">#REF!</definedName>
    <definedName name="_xlnm.Print_Area" localSheetId="50">车辆!$A$2:$U$27</definedName>
    <definedName name="_xlnm.Print_Area" localSheetId="46">房屋建筑物!$A$1:$M$7</definedName>
    <definedName name="_xlnm.Print_Area" localSheetId="49">机器设备!$A$2:$U$29</definedName>
    <definedName name="Print_Area_MI" localSheetId="4">#REF!</definedName>
    <definedName name="Print_Area_MI" localSheetId="5">#REF!</definedName>
    <definedName name="Print_Area_MI">#REF!</definedName>
    <definedName name="Work_Program_By_Area_List">#REF!</definedName>
    <definedName name="年初短期投资">#REF!</definedName>
    <definedName name="年初货币资金">#REF!</definedName>
    <definedName name="年初应收票据">#REF!</definedName>
    <definedName name="전" localSheetId="4">#REF!</definedName>
    <definedName name="전" localSheetId="5">#REF!</definedName>
    <definedName name="전">#REF!</definedName>
    <definedName name="주택사업본부" localSheetId="4">#REF!</definedName>
    <definedName name="주택사업본부" localSheetId="5">#REF!</definedName>
    <definedName name="주택사업본부">#REF!</definedName>
    <definedName name="철구사업본부" localSheetId="4">#REF!</definedName>
    <definedName name="철구사업본부" localSheetId="5">#REF!</definedName>
    <definedName name="철구사업본부">#REF!</definedName>
  </definedNames>
  <calcPr calcId="144525" fullPrecision="0"/>
</workbook>
</file>

<file path=xl/comments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填写现金实物存放单位名称 </t>
        </r>
      </text>
    </comment>
    <comment ref="D6" authorId="0">
      <text>
        <r>
          <rPr>
            <b/>
            <sz val="9"/>
            <rFont val="宋体"/>
            <charset val="134"/>
          </rPr>
          <t>chenjie:</t>
        </r>
        <r>
          <rPr>
            <sz val="9"/>
            <rFont val="宋体"/>
            <charset val="134"/>
          </rPr>
          <t xml:space="preserve">
填写原币金额 </t>
        </r>
      </text>
    </comment>
    <comment ref="E6" authorId="0">
      <text>
        <r>
          <rPr>
            <b/>
            <sz val="9"/>
            <rFont val="宋体"/>
            <charset val="134"/>
          </rPr>
          <t>chenjie:</t>
        </r>
        <r>
          <rPr>
            <sz val="9"/>
            <rFont val="宋体"/>
            <charset val="134"/>
          </rPr>
          <t xml:space="preserve">
评估基准日汇率为中间价</t>
        </r>
      </text>
    </comment>
  </commentList>
</comments>
</file>

<file path=xl/comments10.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11.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12.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1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填入债券名称如：“3年期国库券”、“5年期电力基金债券”等</t>
        </r>
      </text>
    </comment>
    <comment ref="C6" authorId="0">
      <text>
        <r>
          <rPr>
            <b/>
            <sz val="9"/>
            <rFont val="宋体"/>
            <charset val="134"/>
          </rPr>
          <t>chenjie:</t>
        </r>
        <r>
          <rPr>
            <sz val="9"/>
            <rFont val="宋体"/>
            <charset val="134"/>
          </rPr>
          <t xml:space="preserve">
购买日</t>
        </r>
      </text>
    </comment>
    <comment ref="J6" authorId="0">
      <text>
        <r>
          <rPr>
            <b/>
            <sz val="9"/>
            <rFont val="宋体"/>
            <charset val="134"/>
          </rPr>
          <t>chenjie:</t>
        </r>
        <r>
          <rPr>
            <sz val="9"/>
            <rFont val="宋体"/>
            <charset val="134"/>
          </rPr>
          <t xml:space="preserve">
设定抵押的债券应标明</t>
        </r>
      </text>
    </comment>
  </commentList>
</comments>
</file>

<file path=xl/comments1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根据具体资产内容填写</t>
        </r>
      </text>
    </comment>
    <comment ref="J6" authorId="0">
      <text>
        <r>
          <rPr>
            <b/>
            <sz val="9"/>
            <rFont val="宋体"/>
            <charset val="134"/>
          </rPr>
          <t>chenjie:</t>
        </r>
        <r>
          <rPr>
            <sz val="9"/>
            <rFont val="宋体"/>
            <charset val="134"/>
          </rPr>
          <t xml:space="preserve">
因特殊原因转入的资产，应在备注栏简要说明原因，有可能发生损失的项目，应提供相关文件资料</t>
        </r>
      </text>
    </comment>
  </commentList>
</comments>
</file>

<file path=xl/comments1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指国家股、法人股、流通股等</t>
        </r>
      </text>
    </comment>
    <comment ref="D6" authorId="0">
      <text>
        <r>
          <rPr>
            <b/>
            <sz val="9"/>
            <rFont val="宋体"/>
            <charset val="134"/>
          </rPr>
          <t>chenjie:</t>
        </r>
        <r>
          <rPr>
            <sz val="9"/>
            <rFont val="宋体"/>
            <charset val="134"/>
          </rPr>
          <t xml:space="preserve">
指购买日或以其他方式（如非货币性交易换入、以债权换入等）取得股权的协议转让日</t>
        </r>
      </text>
    </comment>
    <comment ref="E6" authorId="0">
      <text>
        <r>
          <rPr>
            <b/>
            <sz val="9"/>
            <rFont val="宋体"/>
            <charset val="134"/>
          </rPr>
          <t>chenjie:</t>
        </r>
        <r>
          <rPr>
            <sz val="9"/>
            <rFont val="宋体"/>
            <charset val="134"/>
          </rPr>
          <t xml:space="preserve">
与股权证一致</t>
        </r>
      </text>
    </comment>
    <comment ref="F6" authorId="0">
      <text>
        <r>
          <rPr>
            <b/>
            <sz val="9"/>
            <rFont val="宋体"/>
            <charset val="134"/>
          </rPr>
          <t>chenjie:</t>
        </r>
        <r>
          <rPr>
            <sz val="9"/>
            <rFont val="宋体"/>
            <charset val="134"/>
          </rPr>
          <t xml:space="preserve">
与股权证一致</t>
        </r>
      </text>
    </comment>
    <comment ref="G6" authorId="0">
      <text>
        <r>
          <rPr>
            <b/>
            <sz val="9"/>
            <rFont val="宋体"/>
            <charset val="134"/>
          </rPr>
          <t>chenjie:</t>
        </r>
        <r>
          <rPr>
            <sz val="9"/>
            <rFont val="宋体"/>
            <charset val="134"/>
          </rPr>
          <t xml:space="preserve">
指基准日收盘价</t>
        </r>
      </text>
    </comment>
  </commentList>
</comments>
</file>

<file path=xl/comments1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如：XXXXX基金</t>
        </r>
      </text>
    </comment>
    <comment ref="D6" authorId="0">
      <text>
        <r>
          <rPr>
            <b/>
            <sz val="9"/>
            <rFont val="宋体"/>
            <charset val="134"/>
          </rPr>
          <t>chenjie:</t>
        </r>
        <r>
          <rPr>
            <sz val="9"/>
            <rFont val="宋体"/>
            <charset val="134"/>
          </rPr>
          <t xml:space="preserve">
指购买日或以其他方式（如非货币性交易换入、以债权换入等）取得股权的协议转让日</t>
        </r>
      </text>
    </comment>
    <comment ref="E6" authorId="0">
      <text>
        <r>
          <rPr>
            <b/>
            <sz val="9"/>
            <rFont val="宋体"/>
            <charset val="134"/>
          </rPr>
          <t>chenjie:</t>
        </r>
        <r>
          <rPr>
            <sz val="9"/>
            <rFont val="宋体"/>
            <charset val="134"/>
          </rPr>
          <t xml:space="preserve">
与股权证一致</t>
        </r>
      </text>
    </comment>
    <comment ref="F6" authorId="0">
      <text>
        <r>
          <rPr>
            <b/>
            <sz val="9"/>
            <rFont val="宋体"/>
            <charset val="134"/>
          </rPr>
          <t>chenjie:</t>
        </r>
        <r>
          <rPr>
            <sz val="9"/>
            <rFont val="宋体"/>
            <charset val="134"/>
          </rPr>
          <t xml:space="preserve">
指基准日收盘价</t>
        </r>
      </text>
    </comment>
  </commentList>
</comments>
</file>

<file path=xl/comments1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如：“租赁XXXXXX”等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J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18.xml><?xml version="1.0" encoding="utf-8"?>
<comments xmlns="http://schemas.openxmlformats.org/spreadsheetml/2006/main">
  <authors>
    <author>chenjie</author>
  </authors>
  <commentList>
    <comment ref="B8" authorId="0">
      <text>
        <r>
          <rPr>
            <b/>
            <sz val="9"/>
            <rFont val="宋体"/>
            <charset val="134"/>
          </rPr>
          <t>chenjie:</t>
        </r>
        <r>
          <rPr>
            <sz val="9"/>
            <rFont val="宋体"/>
            <charset val="134"/>
          </rPr>
          <t xml:space="preserve">
填写房产证编号,无证不填</t>
        </r>
      </text>
    </comment>
    <comment ref="E8" authorId="0">
      <text>
        <r>
          <rPr>
            <b/>
            <sz val="9"/>
            <rFont val="宋体"/>
            <charset val="134"/>
          </rPr>
          <t>chenjie:</t>
        </r>
        <r>
          <rPr>
            <sz val="9"/>
            <rFont val="宋体"/>
            <charset val="134"/>
          </rPr>
          <t xml:space="preserve">
如：“砖混、钢混、框架、砖木、简易”等，各类型结构的定义参见填表说明。</t>
        </r>
      </text>
    </comment>
    <comment ref="F8" authorId="0">
      <text>
        <r>
          <rPr>
            <b/>
            <sz val="9"/>
            <rFont val="宋体"/>
            <charset val="134"/>
          </rPr>
          <t>chenjie:</t>
        </r>
        <r>
          <rPr>
            <sz val="9"/>
            <rFont val="宋体"/>
            <charset val="134"/>
          </rPr>
          <t xml:space="preserve">
指竣工日期</t>
        </r>
      </text>
    </comment>
    <comment ref="G8" authorId="0">
      <text>
        <r>
          <rPr>
            <b/>
            <sz val="9"/>
            <rFont val="宋体"/>
            <charset val="134"/>
          </rPr>
          <t>chenjie:</t>
        </r>
        <r>
          <rPr>
            <sz val="9"/>
            <rFont val="宋体"/>
            <charset val="134"/>
          </rPr>
          <t xml:space="preserve">
</t>
        </r>
        <r>
          <rPr>
            <sz val="12"/>
            <rFont val="宋体"/>
            <charset val="134"/>
          </rPr>
          <t>m</t>
        </r>
        <r>
          <rPr>
            <vertAlign val="superscript"/>
            <sz val="12"/>
            <rFont val="宋体"/>
            <charset val="134"/>
          </rPr>
          <t>2</t>
        </r>
        <r>
          <rPr>
            <sz val="9"/>
            <rFont val="宋体"/>
            <charset val="134"/>
          </rPr>
          <t>或</t>
        </r>
        <r>
          <rPr>
            <sz val="12"/>
            <rFont val="宋体"/>
            <charset val="134"/>
          </rPr>
          <t>m</t>
        </r>
        <r>
          <rPr>
            <vertAlign val="superscript"/>
            <sz val="12"/>
            <rFont val="宋体"/>
            <charset val="134"/>
          </rPr>
          <t>3</t>
        </r>
      </text>
    </comment>
    <comment ref="H8" authorId="0">
      <text>
        <r>
          <rPr>
            <b/>
            <sz val="9"/>
            <rFont val="宋体"/>
            <charset val="134"/>
          </rPr>
          <t>chenjie:</t>
        </r>
        <r>
          <rPr>
            <sz val="9"/>
            <rFont val="宋体"/>
            <charset val="134"/>
          </rPr>
          <t xml:space="preserve">
(1)一般应填写房产证所填写的建筑面积值，如无房屋证，应填写工程概预算书上的面积值，否则就需要重新丈量；(2)对因改扩建已改变了原有建筑面积的，应以基准日实际建筑面积填报，但必须在备注中加以说明。</t>
        </r>
        <r>
          <rPr>
            <b/>
            <sz val="9"/>
            <rFont val="宋体"/>
            <charset val="134"/>
          </rPr>
          <t>注意：</t>
        </r>
        <r>
          <rPr>
            <sz val="9"/>
            <rFont val="宋体"/>
            <charset val="134"/>
          </rPr>
          <t>在增加面积的同时，应增加帐面原值及净值，如果增加面积的相应价值未入帐，应同时在备注中注明未入帐部分的建筑面积。</t>
        </r>
      </text>
    </comment>
    <comment ref="U8"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9.xml><?xml version="1.0" encoding="utf-8"?>
<comments xmlns="http://schemas.openxmlformats.org/spreadsheetml/2006/main">
  <authors>
    <author>chenjie</author>
  </authors>
  <commentList>
    <comment ref="B8" authorId="0">
      <text>
        <r>
          <rPr>
            <b/>
            <sz val="9"/>
            <rFont val="宋体"/>
            <charset val="134"/>
          </rPr>
          <t>chenjie:</t>
        </r>
        <r>
          <rPr>
            <sz val="9"/>
            <rFont val="宋体"/>
            <charset val="134"/>
          </rPr>
          <t xml:space="preserve">
填写房产证编号,无证不填</t>
        </r>
      </text>
    </comment>
    <comment ref="E8" authorId="0">
      <text>
        <r>
          <rPr>
            <b/>
            <sz val="9"/>
            <rFont val="宋体"/>
            <charset val="134"/>
          </rPr>
          <t>chenjie:</t>
        </r>
        <r>
          <rPr>
            <sz val="9"/>
            <rFont val="宋体"/>
            <charset val="134"/>
          </rPr>
          <t xml:space="preserve">
如：“砖混、钢混、框架、砖木、简易”等，各类型结构的定义参见填表说明。</t>
        </r>
      </text>
    </comment>
    <comment ref="F8" authorId="0">
      <text>
        <r>
          <rPr>
            <b/>
            <sz val="9"/>
            <rFont val="宋体"/>
            <charset val="134"/>
          </rPr>
          <t>chenjie:</t>
        </r>
        <r>
          <rPr>
            <sz val="9"/>
            <rFont val="宋体"/>
            <charset val="134"/>
          </rPr>
          <t xml:space="preserve">
指竣工日期</t>
        </r>
      </text>
    </comment>
    <comment ref="G8" authorId="0">
      <text>
        <r>
          <rPr>
            <b/>
            <sz val="9"/>
            <rFont val="宋体"/>
            <charset val="134"/>
          </rPr>
          <t>chenjie:</t>
        </r>
        <r>
          <rPr>
            <sz val="9"/>
            <rFont val="宋体"/>
            <charset val="134"/>
          </rPr>
          <t xml:space="preserve">
</t>
        </r>
        <r>
          <rPr>
            <sz val="12"/>
            <rFont val="宋体"/>
            <charset val="134"/>
          </rPr>
          <t>m</t>
        </r>
        <r>
          <rPr>
            <vertAlign val="superscript"/>
            <sz val="12"/>
            <rFont val="宋体"/>
            <charset val="134"/>
          </rPr>
          <t>2</t>
        </r>
        <r>
          <rPr>
            <sz val="9"/>
            <rFont val="宋体"/>
            <charset val="134"/>
          </rPr>
          <t>或</t>
        </r>
        <r>
          <rPr>
            <sz val="12"/>
            <rFont val="宋体"/>
            <charset val="134"/>
          </rPr>
          <t>m</t>
        </r>
        <r>
          <rPr>
            <vertAlign val="superscript"/>
            <sz val="12"/>
            <rFont val="宋体"/>
            <charset val="134"/>
          </rPr>
          <t>3</t>
        </r>
      </text>
    </comment>
    <comment ref="H8" authorId="0">
      <text>
        <r>
          <rPr>
            <b/>
            <sz val="9"/>
            <rFont val="宋体"/>
            <charset val="134"/>
          </rPr>
          <t>chenjie:</t>
        </r>
        <r>
          <rPr>
            <sz val="9"/>
            <rFont val="宋体"/>
            <charset val="134"/>
          </rPr>
          <t xml:space="preserve">
(1)一般应填写房产证所填写的建筑面积值，如无房屋证，应填写工程概预算书上的面积值，否则就需要重新丈量；(2)对因改扩建已改变了原有建筑面积的，应以基准日实际建筑面积填报，但必须在备注中加以说明。</t>
        </r>
        <r>
          <rPr>
            <b/>
            <sz val="9"/>
            <rFont val="宋体"/>
            <charset val="134"/>
          </rPr>
          <t>注意：</t>
        </r>
        <r>
          <rPr>
            <sz val="9"/>
            <rFont val="宋体"/>
            <charset val="134"/>
          </rPr>
          <t>在增加面积的同时，应增加帐面原值及净值，如果增加面积的相应价值未入帐，应同时在备注中注明未入帐部分的建筑面积。</t>
        </r>
      </text>
    </comment>
    <comment ref="R8"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如：鞍山信托、民生银行等、天鸿宝业等</t>
        </r>
      </text>
    </comment>
    <comment ref="D6" authorId="0">
      <text>
        <r>
          <rPr>
            <b/>
            <sz val="9"/>
            <rFont val="宋体"/>
            <charset val="134"/>
          </rPr>
          <t>chenjie:</t>
        </r>
        <r>
          <rPr>
            <sz val="9"/>
            <rFont val="宋体"/>
            <charset val="134"/>
          </rPr>
          <t xml:space="preserve">
购买日</t>
        </r>
      </text>
    </comment>
  </commentList>
</comments>
</file>

<file path=xl/comments20.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 ref="I7" authorId="0">
      <text>
        <r>
          <rPr>
            <b/>
            <sz val="9"/>
            <rFont val="宋体"/>
            <charset val="134"/>
          </rPr>
          <t>chenjie:</t>
        </r>
        <r>
          <rPr>
            <sz val="9"/>
            <rFont val="宋体"/>
            <charset val="134"/>
          </rPr>
          <t xml:space="preserve">
所填内容应与土地证记录相符</t>
        </r>
      </text>
    </comment>
  </commentList>
</comments>
</file>

<file path=xl/comments21.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 ref="I7" authorId="0">
      <text>
        <r>
          <rPr>
            <b/>
            <sz val="9"/>
            <rFont val="宋体"/>
            <charset val="134"/>
          </rPr>
          <t>chenjie:</t>
        </r>
        <r>
          <rPr>
            <sz val="9"/>
            <rFont val="宋体"/>
            <charset val="134"/>
          </rPr>
          <t xml:space="preserve">
所填内容应与土地证记录相符</t>
        </r>
      </text>
    </comment>
  </commentList>
</comments>
</file>

<file path=xl/comments22.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填写构筑物或其他辅助设施的全称</t>
        </r>
      </text>
    </comment>
    <comment ref="C7" authorId="0">
      <text>
        <r>
          <rPr>
            <b/>
            <sz val="9"/>
            <rFont val="宋体"/>
            <charset val="134"/>
          </rPr>
          <t>chenjie:</t>
        </r>
        <r>
          <rPr>
            <sz val="9"/>
            <rFont val="宋体"/>
            <charset val="134"/>
          </rPr>
          <t xml:space="preserve">
如“砖、钢筋砼、钢结构、砖铁栏杆、砼面、沥青面、砖面”等，详见填表说明</t>
        </r>
      </text>
    </comment>
    <comment ref="F7" authorId="0">
      <text>
        <r>
          <rPr>
            <b/>
            <sz val="9"/>
            <rFont val="宋体"/>
            <charset val="134"/>
          </rPr>
          <t>chenjie:</t>
        </r>
        <r>
          <rPr>
            <sz val="9"/>
            <rFont val="宋体"/>
            <charset val="134"/>
          </rPr>
          <t xml:space="preserve">
座、口（井）、m、个等，详见填表说明</t>
        </r>
      </text>
    </comment>
    <comment ref="I7" authorId="0">
      <text>
        <r>
          <rPr>
            <b/>
            <sz val="9"/>
            <rFont val="宋体"/>
            <charset val="134"/>
          </rPr>
          <t>chenjie:</t>
        </r>
        <r>
          <rPr>
            <sz val="9"/>
            <rFont val="宋体"/>
            <charset val="134"/>
          </rPr>
          <t xml:space="preserve">
长度、宽度和建筑面积应按图纸准确填写</t>
        </r>
      </text>
    </comment>
    <comment ref="U7" authorId="0">
      <text>
        <r>
          <rPr>
            <b/>
            <sz val="9"/>
            <rFont val="宋体"/>
            <charset val="134"/>
          </rPr>
          <t>chenjie:</t>
        </r>
        <r>
          <rPr>
            <sz val="9"/>
            <rFont val="宋体"/>
            <charset val="134"/>
          </rPr>
          <t xml:space="preserve">
备注中须说明的事项：(1)对因改扩建已改变了原有建筑面积的；(2)改扩建增加的相应价值未入帐的，注明未入帐部分的建筑面积。(3)盘盈资产及非正常状态下的资产，如：“已拆除、待报废”等(5)负数余额</t>
        </r>
      </text>
    </comment>
  </commentList>
</comments>
</file>

<file path=xl/comments23.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填写管道和沟槽的全称</t>
        </r>
      </text>
    </comment>
    <comment ref="F7" authorId="0">
      <text>
        <r>
          <rPr>
            <b/>
            <sz val="9"/>
            <rFont val="宋体"/>
            <charset val="134"/>
          </rPr>
          <t>chenjie:</t>
        </r>
        <r>
          <rPr>
            <sz val="9"/>
            <rFont val="宋体"/>
            <charset val="134"/>
          </rPr>
          <t xml:space="preserve">
长度、槽深、沟宽*沟厚管径*壁厚、材质、绝缘方式等应按图纸准确填写</t>
        </r>
      </text>
    </comment>
    <comment ref="G7" authorId="0">
      <text>
        <r>
          <rPr>
            <b/>
            <sz val="9"/>
            <rFont val="宋体"/>
            <charset val="134"/>
          </rPr>
          <t>chenjie:</t>
        </r>
        <r>
          <rPr>
            <sz val="9"/>
            <rFont val="宋体"/>
            <charset val="134"/>
          </rPr>
          <t xml:space="preserve">
如”砖、砼、钢管、砼管”等</t>
        </r>
      </text>
    </comment>
    <comment ref="I7" authorId="0">
      <text>
        <r>
          <rPr>
            <b/>
            <sz val="9"/>
            <rFont val="宋体"/>
            <charset val="134"/>
          </rPr>
          <t>chenjie:</t>
        </r>
        <r>
          <rPr>
            <sz val="9"/>
            <rFont val="宋体"/>
            <charset val="134"/>
          </rPr>
          <t xml:space="preserve">
指竣工日期</t>
        </r>
      </text>
    </comment>
    <comment ref="T7" authorId="0">
      <text>
        <r>
          <rPr>
            <b/>
            <sz val="9"/>
            <rFont val="宋体"/>
            <charset val="134"/>
          </rPr>
          <t>chenjie:</t>
        </r>
        <r>
          <rPr>
            <sz val="9"/>
            <rFont val="宋体"/>
            <charset val="134"/>
          </rPr>
          <t xml:space="preserve">
备注中须说明的事项：(1)对因改扩建已改变了原有记录的；(2)改扩建增加的相应价值未入帐的，注明未入帐部分的尺寸规格等。(3)盘盈资产及非正常状态下的资产，如：“已拆除、待报废”等(5)负数余额</t>
        </r>
      </text>
    </comment>
  </commentList>
</comments>
</file>

<file path=xl/comments24.xml><?xml version="1.0" encoding="utf-8"?>
<comments xmlns="http://schemas.openxmlformats.org/spreadsheetml/2006/main">
  <authors>
    <author>sucheng</author>
    <author>chenjie</author>
  </authors>
  <commentList>
    <comment ref="B7" authorId="0">
      <text>
        <r>
          <rPr>
            <b/>
            <sz val="9"/>
            <rFont val="宋体"/>
            <charset val="134"/>
          </rPr>
          <t>sucheng:</t>
        </r>
        <r>
          <rPr>
            <sz val="9"/>
            <rFont val="宋体"/>
            <charset val="134"/>
          </rPr>
          <t xml:space="preserve">
企业资产管理所使用的编号</t>
        </r>
      </text>
    </comment>
    <comment ref="C7" authorId="1">
      <text>
        <r>
          <rPr>
            <b/>
            <sz val="9"/>
            <rFont val="宋体"/>
            <charset val="134"/>
          </rPr>
          <t>chenjie:</t>
        </r>
        <r>
          <rPr>
            <sz val="9"/>
            <rFont val="宋体"/>
            <charset val="134"/>
          </rPr>
          <t xml:space="preserve">
设备按单台（套）填列</t>
        </r>
      </text>
    </comment>
    <comment ref="D7" authorId="1">
      <text>
        <r>
          <rPr>
            <b/>
            <sz val="9"/>
            <rFont val="宋体"/>
            <charset val="134"/>
          </rPr>
          <t>chenjie:</t>
        </r>
        <r>
          <rPr>
            <sz val="9"/>
            <rFont val="宋体"/>
            <charset val="134"/>
          </rPr>
          <t xml:space="preserve">
按设备铭牌填写</t>
        </r>
      </text>
    </comment>
    <comment ref="F7" authorId="1">
      <text>
        <r>
          <rPr>
            <b/>
            <sz val="9"/>
            <rFont val="宋体"/>
            <charset val="134"/>
          </rPr>
          <t>chenjie:</t>
        </r>
        <r>
          <rPr>
            <sz val="9"/>
            <rFont val="宋体"/>
            <charset val="134"/>
          </rPr>
          <t xml:space="preserve">
按设备铭牌填写，不得以地名或经销商名称替代</t>
        </r>
      </text>
    </comment>
    <comment ref="G7" authorId="1">
      <text>
        <r>
          <rPr>
            <b/>
            <sz val="9"/>
            <rFont val="宋体"/>
            <charset val="134"/>
          </rPr>
          <t>chenjie:</t>
        </r>
        <r>
          <rPr>
            <sz val="9"/>
            <rFont val="宋体"/>
            <charset val="134"/>
          </rPr>
          <t xml:space="preserve">
台、件、套、个等</t>
        </r>
      </text>
    </comment>
    <comment ref="U7" authorId="1">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25.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指当地交管部门颁发的车辆牌照号</t>
        </r>
      </text>
    </comment>
    <comment ref="E7" authorId="0">
      <text>
        <r>
          <rPr>
            <b/>
            <sz val="9"/>
            <rFont val="宋体"/>
            <charset val="134"/>
          </rPr>
          <t>chenjie:</t>
        </r>
        <r>
          <rPr>
            <sz val="9"/>
            <rFont val="宋体"/>
            <charset val="134"/>
          </rPr>
          <t xml:space="preserve">
按车辆铭牌填写，不得以地名或经销商名称替代</t>
        </r>
      </text>
    </comment>
    <comment ref="F7" authorId="0">
      <text>
        <r>
          <rPr>
            <b/>
            <sz val="9"/>
            <rFont val="宋体"/>
            <charset val="134"/>
          </rPr>
          <t>chenjie:</t>
        </r>
        <r>
          <rPr>
            <sz val="9"/>
            <rFont val="宋体"/>
            <charset val="134"/>
          </rPr>
          <t xml:space="preserve">
辆</t>
        </r>
      </text>
    </comment>
    <comment ref="H7" authorId="0">
      <text>
        <r>
          <rPr>
            <b/>
            <sz val="9"/>
            <rFont val="宋体"/>
            <charset val="134"/>
          </rPr>
          <t>chenjie:
指购买日期，如为二手车须填写原始购置日。日期填写形式(半角状态下)如：2002.6又如2001.11</t>
        </r>
      </text>
    </comment>
    <comment ref="I7" authorId="0">
      <text>
        <r>
          <rPr>
            <b/>
            <sz val="9"/>
            <rFont val="宋体"/>
            <charset val="134"/>
          </rPr>
          <t>chenjie:
指购买日期，如为二手车须填写原始购置日。日期填写形式(半角状态下)如：2002.6又如2001.11</t>
        </r>
      </text>
    </comment>
    <comment ref="J7" authorId="0">
      <text>
        <r>
          <rPr>
            <b/>
            <sz val="9"/>
            <rFont val="宋体"/>
            <charset val="134"/>
          </rPr>
          <t>chenjie:</t>
        </r>
        <r>
          <rPr>
            <sz val="9"/>
            <rFont val="宋体"/>
            <charset val="134"/>
          </rPr>
          <t xml:space="preserve">
按里程表显示数填列，若里程表已损坏或不准确，则无需填写</t>
        </r>
      </text>
    </comment>
    <comment ref="U7" authorId="0">
      <text>
        <r>
          <rPr>
            <b/>
            <sz val="9"/>
            <rFont val="宋体"/>
            <charset val="134"/>
          </rPr>
          <t>chenjie:</t>
        </r>
        <r>
          <rPr>
            <sz val="9"/>
            <rFont val="宋体"/>
            <charset val="134"/>
          </rPr>
          <t xml:space="preserve">
(1)对待报废、盘亏、帐外等运输车辆应在备注栏标明；(2)因折旧提超等原因造成负数余额的项目，应简述原因（3）其他</t>
        </r>
      </text>
    </comment>
  </commentList>
</comments>
</file>

<file path=xl/comments26.xml><?xml version="1.0" encoding="utf-8"?>
<comments xmlns="http://schemas.openxmlformats.org/spreadsheetml/2006/main">
  <authors>
    <author>sucheng</author>
    <author>chenjie</author>
  </authors>
  <commentList>
    <comment ref="B7" authorId="0">
      <text>
        <r>
          <rPr>
            <b/>
            <sz val="9"/>
            <rFont val="宋体"/>
            <charset val="134"/>
          </rPr>
          <t>sucheng:</t>
        </r>
        <r>
          <rPr>
            <sz val="9"/>
            <rFont val="宋体"/>
            <charset val="134"/>
          </rPr>
          <t xml:space="preserve">
企业资产管理所使用的编号</t>
        </r>
      </text>
    </comment>
    <comment ref="C7" authorId="1">
      <text>
        <r>
          <rPr>
            <b/>
            <sz val="9"/>
            <rFont val="宋体"/>
            <charset val="134"/>
          </rPr>
          <t>chenjie:</t>
        </r>
        <r>
          <rPr>
            <sz val="9"/>
            <rFont val="宋体"/>
            <charset val="134"/>
          </rPr>
          <t xml:space="preserve">
设备按单台（套）填列</t>
        </r>
      </text>
    </comment>
    <comment ref="D7" authorId="1">
      <text>
        <r>
          <rPr>
            <b/>
            <sz val="9"/>
            <rFont val="宋体"/>
            <charset val="134"/>
          </rPr>
          <t>chenjie:</t>
        </r>
        <r>
          <rPr>
            <sz val="9"/>
            <rFont val="宋体"/>
            <charset val="134"/>
          </rPr>
          <t xml:space="preserve">
按设备铭牌填写</t>
        </r>
      </text>
    </comment>
    <comment ref="F7" authorId="1">
      <text>
        <r>
          <rPr>
            <b/>
            <sz val="9"/>
            <rFont val="宋体"/>
            <charset val="134"/>
          </rPr>
          <t>chenjie:</t>
        </r>
        <r>
          <rPr>
            <sz val="9"/>
            <rFont val="宋体"/>
            <charset val="134"/>
          </rPr>
          <t xml:space="preserve">
按设备铭牌填写，不得以地名或经销商名称替代</t>
        </r>
      </text>
    </comment>
    <comment ref="G7" authorId="1">
      <text>
        <r>
          <rPr>
            <b/>
            <sz val="9"/>
            <rFont val="宋体"/>
            <charset val="134"/>
          </rPr>
          <t>chenjie:</t>
        </r>
        <r>
          <rPr>
            <sz val="9"/>
            <rFont val="宋体"/>
            <charset val="134"/>
          </rPr>
          <t xml:space="preserve">
台、件、套、个等</t>
        </r>
      </text>
    </comment>
    <comment ref="U7" authorId="1">
      <text>
        <r>
          <rPr>
            <b/>
            <sz val="9"/>
            <rFont val="宋体"/>
            <charset val="134"/>
          </rPr>
          <t>chenjie:</t>
        </r>
        <r>
          <rPr>
            <sz val="9"/>
            <rFont val="宋体"/>
            <charset val="134"/>
          </rPr>
          <t xml:space="preserve">
(1)对停用、不需用、待报废、淘汰、盘亏、盘盈等电子设备应在备注栏标明(2)因折旧提超等原因造成负数余额的项目，应简述原因(3)其他</t>
        </r>
      </text>
    </comment>
  </commentList>
</comments>
</file>

<file path=xl/comments27.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D7" authorId="0">
      <text>
        <r>
          <rPr>
            <b/>
            <sz val="9"/>
            <rFont val="宋体"/>
            <charset val="134"/>
          </rPr>
          <t>chenjie:</t>
        </r>
        <r>
          <rPr>
            <sz val="9"/>
            <rFont val="宋体"/>
            <charset val="134"/>
          </rPr>
          <t xml:space="preserve">
所填内容应与土地证记录相符</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List>
</comments>
</file>

<file path=xl/comments28.xml><?xml version="1.0" encoding="utf-8"?>
<comments xmlns="http://schemas.openxmlformats.org/spreadsheetml/2006/main">
  <authors>
    <author>chenjie</author>
  </authors>
  <commentList>
    <comment ref="G6" authorId="0">
      <text>
        <r>
          <rPr>
            <b/>
            <sz val="9"/>
            <rFont val="宋体"/>
            <charset val="134"/>
          </rPr>
          <t>chenjie:</t>
        </r>
        <r>
          <rPr>
            <sz val="9"/>
            <rFont val="宋体"/>
            <charset val="134"/>
          </rPr>
          <t xml:space="preserve">
形象进度可以按工程施工进度的四个阶段考虑。（做完前期工程为一个阶段；动工已有一定时间为第二阶段；完成主体工程为第三阶段；由此到竣工为第四阶段。）</t>
        </r>
      </text>
    </comment>
    <comment ref="H6" authorId="0">
      <text>
        <r>
          <rPr>
            <b/>
            <sz val="9"/>
            <rFont val="宋体"/>
            <charset val="134"/>
          </rPr>
          <t>chenjie:</t>
        </r>
        <r>
          <rPr>
            <sz val="9"/>
            <rFont val="宋体"/>
            <charset val="134"/>
          </rPr>
          <t xml:space="preserve">
指财务实际付款与合同总价款之比</t>
        </r>
      </text>
    </comment>
    <comment ref="O6"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9.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请按照工程项目整理填列本表，不应按照财务入账时间顺序填列。</t>
        </r>
      </text>
    </comment>
    <comment ref="W7"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如：国库券、电力债券
    ＊＊公司债券</t>
        </r>
      </text>
    </comment>
  </commentList>
</comments>
</file>

<file path=xl/comments30.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填列转入固定资产实物名称及规格型号，如“报废油罐汽车HQG5吨1辆”、“出售CA6140.2M普通车床1台”等</t>
        </r>
      </text>
    </comment>
    <comment ref="C6" authorId="0">
      <text>
        <r>
          <rPr>
            <b/>
            <sz val="9"/>
            <rFont val="宋体"/>
            <charset val="134"/>
          </rPr>
          <t>chenjie:</t>
        </r>
        <r>
          <rPr>
            <sz val="9"/>
            <rFont val="宋体"/>
            <charset val="134"/>
          </rPr>
          <t xml:space="preserve">
发生日期为转入时间</t>
        </r>
      </text>
    </comment>
  </commentList>
</comments>
</file>

<file path=xl/comments31.xml><?xml version="1.0" encoding="utf-8"?>
<comments xmlns="http://schemas.openxmlformats.org/spreadsheetml/2006/main">
  <authors>
    <author>chenjie</author>
  </authors>
  <commentList>
    <comment ref="R7"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2.xml><?xml version="1.0" encoding="utf-8"?>
<comments xmlns="http://schemas.openxmlformats.org/spreadsheetml/2006/main">
  <authors>
    <author>chenjie</author>
  </authors>
  <commentList>
    <comment ref="S7"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土地使用权证书的编号</t>
        </r>
      </text>
    </comment>
    <comment ref="D6" authorId="0">
      <text>
        <r>
          <rPr>
            <b/>
            <sz val="9"/>
            <rFont val="宋体"/>
            <charset val="134"/>
          </rPr>
          <t>chenjie:</t>
        </r>
        <r>
          <rPr>
            <sz val="9"/>
            <rFont val="宋体"/>
            <charset val="134"/>
          </rPr>
          <t xml:space="preserve">
所填内容应与土地证记录相符</t>
        </r>
      </text>
    </comment>
    <comment ref="E6" authorId="0">
      <text>
        <r>
          <rPr>
            <b/>
            <sz val="9"/>
            <rFont val="宋体"/>
            <charset val="134"/>
          </rPr>
          <t>chenjie:</t>
        </r>
        <r>
          <rPr>
            <sz val="9"/>
            <rFont val="宋体"/>
            <charset val="134"/>
          </rPr>
          <t xml:space="preserve">
所填内容应与土地证记录相符</t>
        </r>
      </text>
    </comment>
    <comment ref="F6" authorId="0">
      <text>
        <r>
          <rPr>
            <b/>
            <sz val="9"/>
            <rFont val="宋体"/>
            <charset val="134"/>
          </rPr>
          <t>chenjie:</t>
        </r>
        <r>
          <rPr>
            <sz val="9"/>
            <rFont val="宋体"/>
            <charset val="134"/>
          </rPr>
          <t xml:space="preserve">
所填内容应与土地证记录相符</t>
        </r>
      </text>
    </comment>
    <comment ref="G6" authorId="0">
      <text>
        <r>
          <rPr>
            <b/>
            <sz val="9"/>
            <rFont val="宋体"/>
            <charset val="134"/>
          </rPr>
          <t>chenjie:</t>
        </r>
        <r>
          <rPr>
            <sz val="9"/>
            <rFont val="宋体"/>
            <charset val="134"/>
          </rPr>
          <t xml:space="preserve">
所填内容应与土地证记录相符</t>
        </r>
      </text>
    </comment>
  </commentList>
</comments>
</file>

<file path=xl/comments34.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土地使用权证书的编号</t>
        </r>
      </text>
    </comment>
    <comment ref="E6" authorId="0">
      <text>
        <r>
          <rPr>
            <b/>
            <sz val="9"/>
            <rFont val="宋体"/>
            <charset val="134"/>
          </rPr>
          <t>chenjie:</t>
        </r>
        <r>
          <rPr>
            <sz val="9"/>
            <rFont val="宋体"/>
            <charset val="134"/>
          </rPr>
          <t xml:space="preserve">
所填内容应与土地证记录相符</t>
        </r>
      </text>
    </comment>
    <comment ref="F6" authorId="0">
      <text>
        <r>
          <rPr>
            <b/>
            <sz val="9"/>
            <rFont val="宋体"/>
            <charset val="134"/>
          </rPr>
          <t>chenjie:</t>
        </r>
        <r>
          <rPr>
            <sz val="9"/>
            <rFont val="宋体"/>
            <charset val="134"/>
          </rPr>
          <t xml:space="preserve">
所填内容应与土地证记录相符</t>
        </r>
      </text>
    </comment>
  </commentList>
</comments>
</file>

<file path=xl/comments3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M6" authorId="0">
      <text>
        <r>
          <rPr>
            <b/>
            <sz val="9"/>
            <rFont val="宋体"/>
            <charset val="134"/>
          </rPr>
          <t>chenjie:</t>
        </r>
        <r>
          <rPr>
            <sz val="9"/>
            <rFont val="宋体"/>
            <charset val="134"/>
          </rPr>
          <t xml:space="preserve">
企业实际拥有但基准日未入帐的不应填入本表</t>
        </r>
      </text>
    </comment>
  </commentList>
</comments>
</file>

<file path=xl/comments3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J6" authorId="0">
      <text>
        <r>
          <rPr>
            <b/>
            <sz val="9"/>
            <rFont val="宋体"/>
            <charset val="134"/>
          </rPr>
          <t>chenjie:</t>
        </r>
        <r>
          <rPr>
            <sz val="9"/>
            <rFont val="宋体"/>
            <charset val="134"/>
          </rPr>
          <t xml:space="preserve">
企业实际拥有但基准日未入帐的不应填入本表</t>
        </r>
      </text>
    </comment>
  </commentList>
</comments>
</file>

<file path=xl/comments3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J6" authorId="0">
      <text>
        <r>
          <rPr>
            <b/>
            <sz val="9"/>
            <rFont val="宋体"/>
            <charset val="134"/>
          </rPr>
          <t>chenjie:</t>
        </r>
        <r>
          <rPr>
            <sz val="9"/>
            <rFont val="宋体"/>
            <charset val="134"/>
          </rPr>
          <t xml:space="preserve">
企业实际拥有但基准日未入帐的不应填入本表</t>
        </r>
      </text>
    </comment>
  </commentList>
</comments>
</file>

<file path=xl/comments38.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指摊销期在1年以上的各种费用。如“</t>
        </r>
        <r>
          <rPr>
            <sz val="9"/>
            <rFont val="Times New Roman"/>
            <charset val="134"/>
          </rPr>
          <t>××</t>
        </r>
        <r>
          <rPr>
            <sz val="9"/>
            <rFont val="宋体"/>
            <charset val="134"/>
          </rPr>
          <t>租入资产改良款”、“</t>
        </r>
        <r>
          <rPr>
            <sz val="9"/>
            <rFont val="Times New Roman"/>
            <charset val="134"/>
          </rPr>
          <t>××</t>
        </r>
        <r>
          <rPr>
            <sz val="9"/>
            <rFont val="宋体"/>
            <charset val="134"/>
          </rPr>
          <t>资产大修费用“等。若填表单位开办费在本科目核算，则除按要求填写本表外，应参照开办费清查评估明细表的要求在备注栏注明费用包括的计提内容和相应金额，或附专项说明亦可。</t>
        </r>
      </text>
    </comment>
    <comment ref="D6" authorId="0">
      <text>
        <r>
          <rPr>
            <b/>
            <sz val="9"/>
            <rFont val="宋体"/>
            <charset val="134"/>
          </rPr>
          <t>chenjie:</t>
        </r>
        <r>
          <rPr>
            <sz val="9"/>
            <rFont val="宋体"/>
            <charset val="134"/>
          </rPr>
          <t xml:space="preserve">
指开始摊销前的金额。</t>
        </r>
      </text>
    </comment>
  </commentList>
</comments>
</file>

<file path=xl/comments39.xml><?xml version="1.0" encoding="utf-8"?>
<comments xmlns="http://schemas.openxmlformats.org/spreadsheetml/2006/main">
  <authors>
    <author>chenjie</author>
  </authors>
  <commentList>
    <comment ref="I6" authorId="0">
      <text>
        <r>
          <rPr>
            <b/>
            <sz val="9"/>
            <rFont val="宋体"/>
            <charset val="134"/>
          </rPr>
          <t>chenjie:</t>
        </r>
        <r>
          <rPr>
            <sz val="9"/>
            <rFont val="宋体"/>
            <charset val="134"/>
          </rPr>
          <t xml:space="preserve">
金额较大的项目，在备注栏注明其内容或附说明该项资产的内容和价值构成的专项说明。</t>
        </r>
      </text>
    </comment>
  </commentList>
</comments>
</file>

<file path=xl/comments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sz val="9"/>
            <rFont val="宋体"/>
            <charset val="134"/>
          </rPr>
          <t>如：上投摩根内需动力</t>
        </r>
      </text>
    </comment>
    <comment ref="D6" authorId="0">
      <text>
        <r>
          <rPr>
            <b/>
            <sz val="9"/>
            <rFont val="宋体"/>
            <charset val="134"/>
          </rPr>
          <t>开放式、封闭式等</t>
        </r>
      </text>
    </comment>
    <comment ref="E6" authorId="0">
      <text>
        <r>
          <rPr>
            <b/>
            <sz val="9"/>
            <rFont val="宋体"/>
            <charset val="134"/>
          </rPr>
          <t>chenjie:</t>
        </r>
        <r>
          <rPr>
            <sz val="9"/>
            <rFont val="宋体"/>
            <charset val="134"/>
          </rPr>
          <t xml:space="preserve">
购买日</t>
        </r>
      </text>
    </comment>
  </commentList>
</comments>
</file>

<file path=xl/comments40.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指借款合同规定的借款启始日，填列到日</t>
        </r>
      </text>
    </comment>
    <comment ref="D6" authorId="0">
      <text>
        <r>
          <rPr>
            <b/>
            <sz val="9"/>
            <rFont val="宋体"/>
            <charset val="134"/>
          </rPr>
          <t>chenjie:</t>
        </r>
        <r>
          <rPr>
            <sz val="9"/>
            <rFont val="宋体"/>
            <charset val="134"/>
          </rPr>
          <t xml:space="preserve">
与借款合同规定到期日应一致</t>
        </r>
      </text>
    </comment>
    <comment ref="E6" authorId="0">
      <text>
        <r>
          <rPr>
            <b/>
            <sz val="9"/>
            <rFont val="宋体"/>
            <charset val="134"/>
          </rPr>
          <t>chenjie:</t>
        </r>
        <r>
          <rPr>
            <sz val="9"/>
            <rFont val="宋体"/>
            <charset val="134"/>
          </rPr>
          <t xml:space="preserve">
与借款合同规定利率应一致</t>
        </r>
      </text>
    </comment>
    <comment ref="M6"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4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填列票据的签发日期；
日期填写形式(半角状态下)如：2002.6又如2001.11</t>
        </r>
      </text>
    </comment>
    <comment ref="J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涉诉款项应在备注中标明；3）评估基准日后已付款的项目，应注明日期。如“2002年7月4日付款”；4）已到期尚未支付的，需简要说明原因。</t>
        </r>
      </text>
    </comment>
  </commentList>
</comments>
</file>

<file path=xl/comments4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如：“售油款”等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填写所计提的应付工资的具体组成内容，如“工资、住房补贴”等，根据填表单位财务部门的计提应付工资的方式和内容填写</t>
        </r>
      </text>
    </comment>
    <comment ref="C6" authorId="0">
      <text>
        <r>
          <rPr>
            <b/>
            <sz val="9"/>
            <rFont val="宋体"/>
            <charset val="134"/>
          </rPr>
          <t>chenjie:</t>
        </r>
        <r>
          <rPr>
            <sz val="9"/>
            <rFont val="宋体"/>
            <charset val="134"/>
          </rPr>
          <t xml:space="preserve">
填写贷方最后一笔发生额的日期</t>
        </r>
      </text>
    </comment>
    <comment ref="H6" authorId="0">
      <text>
        <r>
          <rPr>
            <b/>
            <sz val="9"/>
            <rFont val="宋体"/>
            <charset val="134"/>
          </rPr>
          <t>chenjie:</t>
        </r>
        <r>
          <rPr>
            <sz val="9"/>
            <rFont val="宋体"/>
            <charset val="134"/>
          </rPr>
          <t xml:space="preserve">
备注中应注明计提依据（如：工效挂钩批准额度</t>
        </r>
        <r>
          <rPr>
            <sz val="9"/>
            <rFont val="Times New Roman"/>
            <charset val="134"/>
          </rPr>
          <t>×××</t>
        </r>
        <r>
          <rPr>
            <sz val="9"/>
            <rFont val="宋体"/>
            <charset val="134"/>
          </rPr>
          <t>万元／年）及基准日应付工资帐面余额的滚存期间。</t>
        </r>
      </text>
    </comment>
  </commentList>
</comments>
</file>

<file path=xl/comments4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填表单位的专管税务机关，应填写全称</t>
        </r>
      </text>
    </comment>
    <comment ref="C6" authorId="0">
      <text>
        <r>
          <rPr>
            <b/>
            <sz val="9"/>
            <rFont val="宋体"/>
            <charset val="134"/>
          </rPr>
          <t>chenjie:</t>
        </r>
        <r>
          <rPr>
            <sz val="9"/>
            <rFont val="宋体"/>
            <charset val="134"/>
          </rPr>
          <t xml:space="preserve">
填写贷方最后一笔发生额的日期</t>
        </r>
      </text>
    </comment>
    <comment ref="D6" authorId="0">
      <text>
        <r>
          <rPr>
            <b/>
            <sz val="9"/>
            <rFont val="宋体"/>
            <charset val="134"/>
          </rPr>
          <t>chenjie:</t>
        </r>
        <r>
          <rPr>
            <sz val="9"/>
            <rFont val="宋体"/>
            <charset val="134"/>
          </rPr>
          <t xml:space="preserve">
指增值税、消费税、城建税、教育费附加等</t>
        </r>
      </text>
    </comment>
    <comment ref="I6" authorId="0">
      <text>
        <r>
          <rPr>
            <b/>
            <sz val="9"/>
            <rFont val="宋体"/>
            <charset val="134"/>
          </rPr>
          <t>chenjie:</t>
        </r>
        <r>
          <rPr>
            <sz val="9"/>
            <rFont val="宋体"/>
            <charset val="134"/>
          </rPr>
          <t xml:space="preserve">
备注中应注明税款所属期间。</t>
        </r>
      </text>
    </comment>
  </commentList>
</comments>
</file>

<file path=xl/comments4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发生日期指利息结算日，填列到日。</t>
        </r>
      </text>
    </comment>
    <comment ref="E6" authorId="0">
      <text>
        <r>
          <rPr>
            <b/>
            <sz val="9"/>
            <rFont val="宋体"/>
            <charset val="134"/>
          </rPr>
          <t>chenjie:</t>
        </r>
        <r>
          <rPr>
            <sz val="9"/>
            <rFont val="宋体"/>
            <charset val="134"/>
          </rPr>
          <t xml:space="preserve">
填列到“日”，如“2001.6.1—2001.12.30”。</t>
        </r>
      </text>
    </comment>
  </commentList>
</comments>
</file>

<file path=xl/comments48.xml><?xml version="1.0" encoding="utf-8"?>
<comments xmlns="http://schemas.openxmlformats.org/spreadsheetml/2006/main">
  <authors>
    <author>chenjie</author>
  </authors>
  <commentList>
    <comment ref="I6" authorId="0">
      <text>
        <r>
          <rPr>
            <b/>
            <sz val="9"/>
            <rFont val="宋体"/>
            <charset val="134"/>
          </rPr>
          <t>chenjie:</t>
        </r>
        <r>
          <rPr>
            <sz val="9"/>
            <rFont val="宋体"/>
            <charset val="134"/>
          </rPr>
          <t xml:space="preserve">
对于长期未付的利润（股利），请在备注栏标明原因</t>
        </r>
      </text>
    </comment>
  </commentList>
</comments>
</file>

<file path=xl/comments49.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如：“往来款、职工教育经费、工会经费”等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5.xml><?xml version="1.0" encoding="utf-8"?>
<comments xmlns="http://schemas.openxmlformats.org/spreadsheetml/2006/main">
  <authors>
    <author>chenjie</author>
    <author>seaman</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如：“售油款”等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E6"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S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50.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参见长期借款表</t>
        </r>
      </text>
    </comment>
  </commentList>
</comments>
</file>

<file path=xl/comments5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指借款合同规定的借款启始日，填列到日</t>
        </r>
      </text>
    </comment>
    <comment ref="D6" authorId="0">
      <text>
        <r>
          <rPr>
            <b/>
            <sz val="9"/>
            <rFont val="宋体"/>
            <charset val="134"/>
          </rPr>
          <t>chenjie:</t>
        </r>
        <r>
          <rPr>
            <sz val="9"/>
            <rFont val="宋体"/>
            <charset val="134"/>
          </rPr>
          <t xml:space="preserve">
与借款合同规定到期日应一致</t>
        </r>
      </text>
    </comment>
    <comment ref="E6" authorId="0">
      <text>
        <r>
          <rPr>
            <b/>
            <sz val="9"/>
            <rFont val="宋体"/>
            <charset val="134"/>
          </rPr>
          <t>chenjie:</t>
        </r>
        <r>
          <rPr>
            <sz val="9"/>
            <rFont val="宋体"/>
            <charset val="134"/>
          </rPr>
          <t xml:space="preserve">
与借款合同规定利率应一致</t>
        </r>
      </text>
    </comment>
    <comment ref="M6"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52.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填列债权单位全称</t>
        </r>
      </text>
    </comment>
    <comment ref="C7" authorId="0">
      <text>
        <r>
          <rPr>
            <b/>
            <sz val="9"/>
            <rFont val="宋体"/>
            <charset val="134"/>
          </rPr>
          <t>chenjie:</t>
        </r>
        <r>
          <rPr>
            <sz val="9"/>
            <rFont val="宋体"/>
            <charset val="134"/>
          </rPr>
          <t xml:space="preserve">
按合同协议确定的开始计算应付款的日期，填列到日。</t>
        </r>
      </text>
    </comment>
    <comment ref="D7" authorId="0">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 ref="M7" authorId="0">
      <text>
        <r>
          <rPr>
            <b/>
            <sz val="9"/>
            <rFont val="宋体"/>
            <charset val="134"/>
          </rPr>
          <t>chenjie:</t>
        </r>
        <r>
          <rPr>
            <sz val="9"/>
            <rFont val="宋体"/>
            <charset val="134"/>
          </rPr>
          <t xml:space="preserve">
请注明帐面初始额的构成。</t>
        </r>
      </text>
    </comment>
  </commentList>
</comments>
</file>

<file path=xl/comments53.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指当地交管部门颁发的车辆牌照号</t>
        </r>
      </text>
    </comment>
    <comment ref="C7" authorId="0">
      <text>
        <r>
          <rPr>
            <b/>
            <sz val="9"/>
            <rFont val="宋体"/>
            <charset val="134"/>
          </rPr>
          <t>chenjie:</t>
        </r>
        <r>
          <rPr>
            <sz val="9"/>
            <rFont val="宋体"/>
            <charset val="134"/>
          </rPr>
          <t xml:space="preserve">
按车辆行驶证表述的名称和型号填写</t>
        </r>
      </text>
    </comment>
    <comment ref="E7" authorId="0">
      <text>
        <r>
          <rPr>
            <b/>
            <sz val="9"/>
            <rFont val="宋体"/>
            <charset val="134"/>
          </rPr>
          <t>chenjie:</t>
        </r>
        <r>
          <rPr>
            <sz val="9"/>
            <rFont val="宋体"/>
            <charset val="134"/>
          </rPr>
          <t xml:space="preserve">
按车辆铭牌填写，不得以地名或经销商名称替代</t>
        </r>
      </text>
    </comment>
    <comment ref="F7" authorId="0">
      <text>
        <r>
          <rPr>
            <b/>
            <sz val="9"/>
            <rFont val="宋体"/>
            <charset val="134"/>
          </rPr>
          <t>chenjie:</t>
        </r>
        <r>
          <rPr>
            <sz val="9"/>
            <rFont val="宋体"/>
            <charset val="134"/>
          </rPr>
          <t xml:space="preserve">
辆</t>
        </r>
      </text>
    </comment>
    <comment ref="H7" authorId="0">
      <text>
        <r>
          <rPr>
            <b/>
            <sz val="9"/>
            <rFont val="宋体"/>
            <charset val="134"/>
          </rPr>
          <t>chenjie:</t>
        </r>
        <r>
          <rPr>
            <sz val="9"/>
            <rFont val="宋体"/>
            <charset val="134"/>
          </rPr>
          <t xml:space="preserve">
指购买日期，如为二手车须填写原始购置日。日期填写形式(半角状态下)如：2002.6又如2001.11</t>
        </r>
      </text>
    </comment>
    <comment ref="I7" authorId="0">
      <text>
        <r>
          <rPr>
            <b/>
            <sz val="9"/>
            <rFont val="宋体"/>
            <charset val="134"/>
          </rPr>
          <t>chenjie:</t>
        </r>
        <r>
          <rPr>
            <sz val="9"/>
            <rFont val="宋体"/>
            <charset val="134"/>
          </rPr>
          <t xml:space="preserve">
投入使用的日期</t>
        </r>
      </text>
    </comment>
    <comment ref="J7" authorId="0">
      <text>
        <r>
          <rPr>
            <b/>
            <sz val="9"/>
            <rFont val="宋体"/>
            <charset val="134"/>
          </rPr>
          <t>chenjie:</t>
        </r>
        <r>
          <rPr>
            <sz val="9"/>
            <rFont val="宋体"/>
            <charset val="134"/>
          </rPr>
          <t xml:space="preserve">
按里程表显示数填列，若里程表已损坏或不准确，则无需填写</t>
        </r>
      </text>
    </comment>
    <comment ref="Q7" authorId="0">
      <text>
        <r>
          <rPr>
            <b/>
            <sz val="9"/>
            <rFont val="宋体"/>
            <charset val="134"/>
          </rPr>
          <t>chenjie:</t>
        </r>
        <r>
          <rPr>
            <sz val="9"/>
            <rFont val="宋体"/>
            <charset val="134"/>
          </rPr>
          <t xml:space="preserve">
(1)对待报废、盘亏、帐外等运输车辆应在备注栏标明；(2)因折旧提超等原因造成负数余额的项目，应简述原因（3）其他</t>
        </r>
      </text>
    </comment>
  </commentList>
</comments>
</file>

<file path=xl/comments6.xml><?xml version="1.0" encoding="utf-8"?>
<comments xmlns="http://schemas.openxmlformats.org/spreadsheetml/2006/main">
  <authors>
    <author>chenjie</author>
    <author>seaman</author>
  </authors>
  <commentList>
    <comment ref="B6" authorId="0">
      <text>
        <r>
          <rPr>
            <b/>
            <sz val="9"/>
            <rFont val="宋体"/>
            <charset val="134"/>
          </rPr>
          <t>chenjie:</t>
        </r>
        <r>
          <rPr>
            <sz val="9"/>
            <rFont val="宋体"/>
            <charset val="134"/>
          </rPr>
          <t xml:space="preserve">
该栏应填列全称，不应以地名或不明确的简称或业务内容代替</t>
        </r>
      </text>
    </comment>
    <comment ref="C6" authorId="0">
      <text>
        <r>
          <rPr>
            <b/>
            <sz val="9"/>
            <rFont val="宋体"/>
            <charset val="134"/>
          </rPr>
          <t>chenjie:</t>
        </r>
        <r>
          <rPr>
            <sz val="9"/>
            <rFont val="宋体"/>
            <charset val="134"/>
          </rPr>
          <t xml:space="preserve">
如“购＊＊设备款”、“购油款”等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E6"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K6" authorId="0">
      <text>
        <r>
          <rPr>
            <b/>
            <sz val="9"/>
            <rFont val="宋体"/>
            <charset val="134"/>
          </rPr>
          <t>chenjie:</t>
        </r>
        <r>
          <rPr>
            <sz val="9"/>
            <rFont val="宋体"/>
            <charset val="134"/>
          </rPr>
          <t xml:space="preserve">
1）欠款单位为关联方、总公司内部或内部单位的，应在备注栏注明“关联方”、“总公司内部”“内部单位”；2） 涉诉款项应在备注中标明；3）评估基准日后已收到货物或收回款项的，应注明日期及金额，如“2002.7.4日收回2000元”或2002.7.8日到货验收；4）其他填表单位认为应说明的事项</t>
        </r>
      </text>
    </comment>
  </commentList>
</comments>
</file>

<file path=xl/comments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发生日期指利息结算日，填列到日。</t>
        </r>
      </text>
    </comment>
    <comment ref="E6" authorId="0">
      <text>
        <r>
          <rPr>
            <b/>
            <sz val="9"/>
            <rFont val="宋体"/>
            <charset val="134"/>
          </rPr>
          <t>chenjie:</t>
        </r>
        <r>
          <rPr>
            <sz val="9"/>
            <rFont val="宋体"/>
            <charset val="134"/>
          </rPr>
          <t xml:space="preserve">
填列到“日”，如“2001.6.1—2001.12.30”。</t>
        </r>
      </text>
    </comment>
  </commentList>
</comments>
</file>

<file path=xl/comments8.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指的是利润或股利分配时间</t>
        </r>
      </text>
    </comment>
    <comment ref="D6" authorId="0">
      <text>
        <r>
          <rPr>
            <b/>
            <sz val="9"/>
            <rFont val="宋体"/>
            <charset val="134"/>
          </rPr>
          <t>chenjie:</t>
        </r>
        <r>
          <rPr>
            <sz val="9"/>
            <rFont val="宋体"/>
            <charset val="134"/>
          </rPr>
          <t xml:space="preserve">
指股利发生的期间，如2002年应收2001年的股利，则该栏目填写“2001年”。</t>
        </r>
      </text>
    </comment>
    <comment ref="J6" authorId="0">
      <text>
        <r>
          <rPr>
            <b/>
            <sz val="9"/>
            <rFont val="宋体"/>
            <charset val="134"/>
          </rPr>
          <t>chenjie:</t>
        </r>
        <r>
          <rPr>
            <sz val="9"/>
            <rFont val="宋体"/>
            <charset val="134"/>
          </rPr>
          <t xml:space="preserve">
注明实际的股权比例</t>
        </r>
      </text>
    </comment>
  </commentList>
</comments>
</file>

<file path=xl/comments9.xml><?xml version="1.0" encoding="utf-8"?>
<comments xmlns="http://schemas.openxmlformats.org/spreadsheetml/2006/main">
  <authors>
    <author>chenjie</author>
    <author>seaman</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如：“售油款”等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E6"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S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sharedStrings.xml><?xml version="1.0" encoding="utf-8"?>
<sst xmlns="http://schemas.openxmlformats.org/spreadsheetml/2006/main" count="2387" uniqueCount="769">
  <si>
    <t>索引页</t>
  </si>
  <si>
    <t>资 产 评 估 申 报 表</t>
  </si>
  <si>
    <t>企业填写以下内容</t>
  </si>
  <si>
    <t>产权持有单位：</t>
  </si>
  <si>
    <t>黑龙江龙煤矿山建设有限公司</t>
  </si>
  <si>
    <t>评估对象是企业整体资产时，为被评估企业，评估对象是单项资产时，为产权持有单位</t>
  </si>
  <si>
    <t>评估基准日：</t>
  </si>
  <si>
    <t>年</t>
  </si>
  <si>
    <t>3</t>
  </si>
  <si>
    <t>月</t>
  </si>
  <si>
    <t>28</t>
  </si>
  <si>
    <t>日</t>
  </si>
  <si>
    <t>产权持有单位填表人：</t>
  </si>
  <si>
    <t>徐萍</t>
  </si>
  <si>
    <t>同第一行</t>
  </si>
  <si>
    <t>填表日期：</t>
  </si>
  <si>
    <t>4</t>
  </si>
  <si>
    <t>1</t>
  </si>
  <si>
    <t>评估机构填写以下内容</t>
  </si>
  <si>
    <t>项目负责人：</t>
  </si>
  <si>
    <t>签字注册资产评估师：</t>
  </si>
  <si>
    <t>流动资产评估人员：</t>
  </si>
  <si>
    <t>长期投资评估人员：</t>
  </si>
  <si>
    <r>
      <rPr>
        <sz val="11"/>
        <rFont val="宋体"/>
        <charset val="134"/>
      </rPr>
      <t>房</t>
    </r>
    <r>
      <rPr>
        <sz val="11"/>
        <rFont val="Times New Roman"/>
        <charset val="134"/>
      </rPr>
      <t xml:space="preserve">  </t>
    </r>
    <r>
      <rPr>
        <sz val="11"/>
        <rFont val="宋体"/>
        <charset val="134"/>
      </rPr>
      <t>屋</t>
    </r>
    <r>
      <rPr>
        <sz val="11"/>
        <rFont val="Times New Roman"/>
        <charset val="134"/>
      </rPr>
      <t xml:space="preserve">  </t>
    </r>
    <r>
      <rPr>
        <sz val="11"/>
        <rFont val="宋体"/>
        <charset val="134"/>
      </rPr>
      <t>类评估人员：</t>
    </r>
  </si>
  <si>
    <t>李凤军</t>
  </si>
  <si>
    <r>
      <rPr>
        <sz val="11"/>
        <rFont val="宋体"/>
        <charset val="134"/>
      </rPr>
      <t>设</t>
    </r>
    <r>
      <rPr>
        <sz val="11"/>
        <rFont val="Times New Roman"/>
        <charset val="134"/>
      </rPr>
      <t xml:space="preserve">  </t>
    </r>
    <r>
      <rPr>
        <sz val="11"/>
        <rFont val="宋体"/>
        <charset val="134"/>
      </rPr>
      <t>备</t>
    </r>
    <r>
      <rPr>
        <sz val="11"/>
        <rFont val="Times New Roman"/>
        <charset val="134"/>
      </rPr>
      <t xml:space="preserve">  </t>
    </r>
    <r>
      <rPr>
        <sz val="11"/>
        <rFont val="宋体"/>
        <charset val="134"/>
      </rPr>
      <t>类评估人员：</t>
    </r>
  </si>
  <si>
    <r>
      <rPr>
        <sz val="11"/>
        <rFont val="宋体"/>
        <charset val="134"/>
      </rPr>
      <t>土</t>
    </r>
    <r>
      <rPr>
        <sz val="11"/>
        <rFont val="Times New Roman"/>
        <charset val="134"/>
      </rPr>
      <t xml:space="preserve">        </t>
    </r>
    <r>
      <rPr>
        <sz val="11"/>
        <rFont val="宋体"/>
        <charset val="134"/>
      </rPr>
      <t>地评估人员：</t>
    </r>
  </si>
  <si>
    <t>生物资产评估人员：</t>
  </si>
  <si>
    <t>油气资产评估人员：</t>
  </si>
  <si>
    <t>其他无形评估人员：</t>
  </si>
  <si>
    <t>其他资产评估人员：</t>
  </si>
  <si>
    <r>
      <rPr>
        <sz val="11"/>
        <rFont val="宋体"/>
        <charset val="134"/>
      </rPr>
      <t>负</t>
    </r>
    <r>
      <rPr>
        <sz val="11"/>
        <rFont val="Times New Roman"/>
        <charset val="134"/>
      </rPr>
      <t xml:space="preserve">    </t>
    </r>
    <r>
      <rPr>
        <sz val="11"/>
        <rFont val="宋体"/>
        <charset val="134"/>
      </rPr>
      <t>债类评估人员：</t>
    </r>
  </si>
  <si>
    <t>资产评估申报表索引目录</t>
  </si>
  <si>
    <t>评估申报表封面</t>
  </si>
  <si>
    <t>评估申报表说明（填表前请先阅读）</t>
  </si>
  <si>
    <t>基本情况表</t>
  </si>
  <si>
    <t>资产负债表</t>
  </si>
  <si>
    <t>汇总表</t>
  </si>
  <si>
    <t>分类汇总表</t>
  </si>
  <si>
    <t>流动资产</t>
  </si>
  <si>
    <t>货币资金</t>
  </si>
  <si>
    <t>现金</t>
  </si>
  <si>
    <t>流动负债</t>
  </si>
  <si>
    <t>短期借款</t>
  </si>
  <si>
    <t>银行存款</t>
  </si>
  <si>
    <t>交易性金融负债</t>
  </si>
  <si>
    <t>其他货币资金</t>
  </si>
  <si>
    <t>应付票据</t>
  </si>
  <si>
    <t>交易性金融资产</t>
  </si>
  <si>
    <t>股票投资</t>
  </si>
  <si>
    <t>应付账款</t>
  </si>
  <si>
    <t>债券投资</t>
  </si>
  <si>
    <t>预收款项</t>
  </si>
  <si>
    <t>基金投资</t>
  </si>
  <si>
    <t>应付职工薪酬</t>
  </si>
  <si>
    <t>应收票据</t>
  </si>
  <si>
    <t>应交税费</t>
  </si>
  <si>
    <t>应收账款</t>
  </si>
  <si>
    <t>应付利息</t>
  </si>
  <si>
    <t>预付账款</t>
  </si>
  <si>
    <t>应付股利（应付利润）</t>
  </si>
  <si>
    <t>应收利息</t>
  </si>
  <si>
    <t>其他应付款</t>
  </si>
  <si>
    <t>应收股利</t>
  </si>
  <si>
    <t>一年内到期的非流动负债</t>
  </si>
  <si>
    <t>其他应收款</t>
  </si>
  <si>
    <t>其他流动负债</t>
  </si>
  <si>
    <t>存货</t>
  </si>
  <si>
    <t>材料采购（在途物资）</t>
  </si>
  <si>
    <t>原材料</t>
  </si>
  <si>
    <t>在库周转材料</t>
  </si>
  <si>
    <t>非流动负债</t>
  </si>
  <si>
    <t>长期借款</t>
  </si>
  <si>
    <t>委托加工物资</t>
  </si>
  <si>
    <t>应付债券</t>
  </si>
  <si>
    <t>产成品（库存商品）</t>
  </si>
  <si>
    <t>长期应付款</t>
  </si>
  <si>
    <t>在产品（自制半成品）</t>
  </si>
  <si>
    <t>专项应付款</t>
  </si>
  <si>
    <t>发出商品</t>
  </si>
  <si>
    <t>预计负债</t>
  </si>
  <si>
    <t>在用周转材料</t>
  </si>
  <si>
    <t>递延所得税负债</t>
  </si>
  <si>
    <t>一年到期非流动资产</t>
  </si>
  <si>
    <t>其他非流动负债</t>
  </si>
  <si>
    <t>其他流动资产</t>
  </si>
  <si>
    <t>长期投资</t>
  </si>
  <si>
    <t>可供出售金融资产</t>
  </si>
  <si>
    <t>其他投资</t>
  </si>
  <si>
    <t>持有至到期投资</t>
  </si>
  <si>
    <t>长期应收款</t>
  </si>
  <si>
    <t>长期股权投资</t>
  </si>
  <si>
    <t>投资性房地产</t>
  </si>
  <si>
    <t>固定资产</t>
  </si>
  <si>
    <t>房屋建筑物</t>
  </si>
  <si>
    <t>构筑物及其他辅助设施</t>
  </si>
  <si>
    <t>管道及沟槽</t>
  </si>
  <si>
    <t>机器设备</t>
  </si>
  <si>
    <t>车辆</t>
  </si>
  <si>
    <t>电子设备</t>
  </si>
  <si>
    <t>土地</t>
  </si>
  <si>
    <t>在建工程</t>
  </si>
  <si>
    <t>在建工程-土建工程</t>
  </si>
  <si>
    <t>在建工程-设备安装工程</t>
  </si>
  <si>
    <t>工程物资</t>
  </si>
  <si>
    <t>固定资产清理</t>
  </si>
  <si>
    <t>生产性生物资产</t>
  </si>
  <si>
    <t>油气资产</t>
  </si>
  <si>
    <t>无形资产</t>
  </si>
  <si>
    <t>土地使用权</t>
  </si>
  <si>
    <t>其他无形资产</t>
  </si>
  <si>
    <t>开发支出</t>
  </si>
  <si>
    <t>商誉</t>
  </si>
  <si>
    <t>其他资产</t>
  </si>
  <si>
    <t>长期待摊费用</t>
  </si>
  <si>
    <t>递延所得税资产</t>
  </si>
  <si>
    <t>其他非流动资产</t>
  </si>
  <si>
    <t>评估申报表填表说明</t>
  </si>
  <si>
    <t>返回索引页</t>
  </si>
  <si>
    <r>
      <rPr>
        <b/>
        <sz val="12"/>
        <rFont val="Times New Roman"/>
        <charset val="134"/>
      </rPr>
      <t>1</t>
    </r>
    <r>
      <rPr>
        <b/>
        <sz val="12"/>
        <rFont val="宋体"/>
        <charset val="134"/>
      </rPr>
      <t>、</t>
    </r>
  </si>
  <si>
    <t>本工作簿用于资产评估委托方或资产占有方对评估基准日下的委估资产及负债的账面价值的申报；</t>
  </si>
  <si>
    <t>请贵单位填表人员按要求对工作表中账面价值及其以左各栏次或项目据实填写</t>
  </si>
  <si>
    <t>（此外，应收账款、其他应收款还需要填写账龄分析内容）；</t>
  </si>
  <si>
    <r>
      <rPr>
        <b/>
        <sz val="12"/>
        <rFont val="Times New Roman"/>
        <charset val="134"/>
      </rPr>
      <t>2</t>
    </r>
    <r>
      <rPr>
        <b/>
        <sz val="12"/>
        <rFont val="宋体"/>
        <charset val="134"/>
      </rPr>
      <t>、</t>
    </r>
  </si>
  <si>
    <t>此表各科目明细的合计数，应与本次资产评估范围内的资产评估基准日的资产负债表的数据相符；</t>
  </si>
  <si>
    <r>
      <rPr>
        <b/>
        <sz val="12"/>
        <rFont val="Times New Roman"/>
        <charset val="134"/>
      </rPr>
      <t>3</t>
    </r>
    <r>
      <rPr>
        <b/>
        <sz val="12"/>
        <rFont val="宋体"/>
        <charset val="134"/>
      </rPr>
      <t>、</t>
    </r>
  </si>
  <si>
    <t>如有债权、债务性资产的未达、坏账及实物性资产的毁损、报废等的项目应在其备注中说明；</t>
  </si>
  <si>
    <r>
      <rPr>
        <b/>
        <sz val="12"/>
        <rFont val="Times New Roman"/>
        <charset val="134"/>
      </rPr>
      <t>4</t>
    </r>
    <r>
      <rPr>
        <b/>
        <sz val="12"/>
        <rFont val="宋体"/>
        <charset val="134"/>
      </rPr>
      <t>、</t>
    </r>
  </si>
  <si>
    <r>
      <rPr>
        <sz val="12"/>
        <rFont val="仿宋_GB2312"/>
        <charset val="134"/>
      </rPr>
      <t>明细表中如有日期档，除各明细表中有具体要求外，其格式应为</t>
    </r>
    <r>
      <rPr>
        <sz val="12"/>
        <rFont val="Times New Roman"/>
        <charset val="134"/>
      </rPr>
      <t>“XXXX-XX”</t>
    </r>
    <r>
      <rPr>
        <sz val="12"/>
        <rFont val="仿宋_GB2312"/>
        <charset val="134"/>
      </rPr>
      <t>；</t>
    </r>
  </si>
  <si>
    <r>
      <rPr>
        <sz val="12"/>
        <rFont val="Times New Roman"/>
        <charset val="134"/>
      </rPr>
      <t xml:space="preserve">    </t>
    </r>
    <r>
      <rPr>
        <sz val="12"/>
        <rFont val="仿宋_GB2312"/>
        <charset val="134"/>
      </rPr>
      <t>例：</t>
    </r>
    <r>
      <rPr>
        <sz val="12"/>
        <rFont val="Times New Roman"/>
        <charset val="134"/>
      </rPr>
      <t>“2000</t>
    </r>
    <r>
      <rPr>
        <sz val="12"/>
        <rFont val="仿宋_GB2312"/>
        <charset val="134"/>
      </rPr>
      <t>年</t>
    </r>
    <r>
      <rPr>
        <sz val="12"/>
        <rFont val="Times New Roman"/>
        <charset val="134"/>
      </rPr>
      <t>09</t>
    </r>
    <r>
      <rPr>
        <sz val="12"/>
        <rFont val="仿宋_GB2312"/>
        <charset val="134"/>
      </rPr>
      <t>月</t>
    </r>
    <r>
      <rPr>
        <sz val="12"/>
        <rFont val="Times New Roman"/>
        <charset val="134"/>
      </rPr>
      <t>10</t>
    </r>
    <r>
      <rPr>
        <sz val="12"/>
        <rFont val="仿宋_GB2312"/>
        <charset val="134"/>
      </rPr>
      <t>日</t>
    </r>
    <r>
      <rPr>
        <sz val="12"/>
        <rFont val="Times New Roman"/>
        <charset val="134"/>
      </rPr>
      <t>”</t>
    </r>
    <r>
      <rPr>
        <sz val="12"/>
        <rFont val="仿宋_GB2312"/>
        <charset val="134"/>
      </rPr>
      <t>应填为</t>
    </r>
    <r>
      <rPr>
        <sz val="12"/>
        <rFont val="Times New Roman"/>
        <charset val="134"/>
      </rPr>
      <t>“2000-09”</t>
    </r>
  </si>
  <si>
    <r>
      <rPr>
        <sz val="12"/>
        <rFont val="仿宋_GB2312"/>
        <charset val="134"/>
      </rPr>
      <t>如无法确定具体月份，请将月份填为</t>
    </r>
    <r>
      <rPr>
        <sz val="12"/>
        <rFont val="Times New Roman"/>
        <charset val="134"/>
      </rPr>
      <t>01</t>
    </r>
    <r>
      <rPr>
        <sz val="12"/>
        <rFont val="仿宋_GB2312"/>
        <charset val="134"/>
      </rPr>
      <t>月；</t>
    </r>
  </si>
  <si>
    <r>
      <rPr>
        <sz val="12"/>
        <rFont val="Times New Roman"/>
        <charset val="134"/>
      </rPr>
      <t xml:space="preserve">    </t>
    </r>
    <r>
      <rPr>
        <sz val="12"/>
        <rFont val="仿宋_GB2312"/>
        <charset val="134"/>
      </rPr>
      <t>例：</t>
    </r>
    <r>
      <rPr>
        <sz val="12"/>
        <rFont val="Times New Roman"/>
        <charset val="134"/>
      </rPr>
      <t>“2000</t>
    </r>
    <r>
      <rPr>
        <sz val="12"/>
        <rFont val="仿宋_GB2312"/>
        <charset val="134"/>
      </rPr>
      <t>年</t>
    </r>
    <r>
      <rPr>
        <sz val="12"/>
        <rFont val="Times New Roman"/>
        <charset val="134"/>
      </rPr>
      <t>”</t>
    </r>
    <r>
      <rPr>
        <sz val="12"/>
        <rFont val="仿宋_GB2312"/>
        <charset val="134"/>
      </rPr>
      <t>应填为</t>
    </r>
    <r>
      <rPr>
        <sz val="12"/>
        <rFont val="Times New Roman"/>
        <charset val="134"/>
      </rPr>
      <t>“2000-01”</t>
    </r>
  </si>
  <si>
    <t>如为累计发生的业务，请将发生日期填为最后一笔业务的发生日期；</t>
  </si>
  <si>
    <r>
      <rPr>
        <b/>
        <sz val="12"/>
        <rFont val="Times New Roman"/>
        <charset val="134"/>
      </rPr>
      <t>5</t>
    </r>
    <r>
      <rPr>
        <b/>
        <sz val="12"/>
        <rFont val="宋体"/>
        <charset val="134"/>
      </rPr>
      <t>、</t>
    </r>
  </si>
  <si>
    <r>
      <rPr>
        <sz val="12"/>
        <rFont val="仿宋_GB2312"/>
        <charset val="134"/>
      </rPr>
      <t>如明细表的行数不够时，请填表人员在</t>
    </r>
    <r>
      <rPr>
        <b/>
        <sz val="12"/>
        <color indexed="10"/>
        <rFont val="Times New Roman"/>
        <charset val="134"/>
      </rPr>
      <t>“</t>
    </r>
    <r>
      <rPr>
        <b/>
        <sz val="12"/>
        <color indexed="10"/>
        <rFont val="仿宋_GB2312"/>
        <charset val="134"/>
      </rPr>
      <t>合计</t>
    </r>
    <r>
      <rPr>
        <b/>
        <sz val="12"/>
        <color indexed="10"/>
        <rFont val="Times New Roman"/>
        <charset val="134"/>
      </rPr>
      <t>”</t>
    </r>
    <r>
      <rPr>
        <b/>
        <sz val="12"/>
        <color indexed="10"/>
        <rFont val="仿宋_GB2312"/>
        <charset val="134"/>
      </rPr>
      <t>的上两行</t>
    </r>
    <r>
      <rPr>
        <sz val="12"/>
        <rFont val="仿宋_GB2312"/>
        <charset val="134"/>
      </rPr>
      <t>进行插入行。</t>
    </r>
  </si>
  <si>
    <r>
      <rPr>
        <b/>
        <sz val="12"/>
        <rFont val="Times New Roman"/>
        <charset val="134"/>
      </rPr>
      <t>6</t>
    </r>
    <r>
      <rPr>
        <b/>
        <sz val="12"/>
        <rFont val="宋体"/>
        <charset val="134"/>
      </rPr>
      <t>、</t>
    </r>
  </si>
  <si>
    <r>
      <rPr>
        <sz val="12"/>
        <rFont val="仿宋_GB2312"/>
        <charset val="134"/>
      </rPr>
      <t>填表人可通过</t>
    </r>
    <r>
      <rPr>
        <sz val="12"/>
        <rFont val="Times New Roman"/>
        <charset val="134"/>
      </rPr>
      <t>“</t>
    </r>
    <r>
      <rPr>
        <sz val="12"/>
        <rFont val="仿宋_GB2312"/>
        <charset val="134"/>
      </rPr>
      <t>资产评估申报表索引目录</t>
    </r>
    <r>
      <rPr>
        <sz val="12"/>
        <rFont val="Times New Roman"/>
        <charset val="134"/>
      </rPr>
      <t>”</t>
    </r>
    <r>
      <rPr>
        <sz val="12"/>
        <rFont val="仿宋_GB2312"/>
        <charset val="134"/>
      </rPr>
      <t>来选择要查看或修改的科目</t>
    </r>
    <r>
      <rPr>
        <sz val="12"/>
        <rFont val="Times New Roman"/>
        <charset val="134"/>
      </rPr>
      <t>,</t>
    </r>
    <r>
      <rPr>
        <sz val="12"/>
        <rFont val="仿宋_GB2312"/>
        <charset val="134"/>
      </rPr>
      <t>通过</t>
    </r>
    <r>
      <rPr>
        <sz val="12"/>
        <rFont val="Times New Roman"/>
        <charset val="134"/>
      </rPr>
      <t>“</t>
    </r>
    <r>
      <rPr>
        <sz val="12"/>
        <rFont val="仿宋_GB2312"/>
        <charset val="134"/>
      </rPr>
      <t>返回索引页</t>
    </r>
    <r>
      <rPr>
        <sz val="12"/>
        <rFont val="Times New Roman"/>
        <charset val="134"/>
      </rPr>
      <t>”</t>
    </r>
    <r>
      <rPr>
        <sz val="12"/>
        <rFont val="仿宋_GB2312"/>
        <charset val="134"/>
      </rPr>
      <t>按纽可返回</t>
    </r>
    <r>
      <rPr>
        <sz val="12"/>
        <rFont val="Times New Roman"/>
        <charset val="134"/>
      </rPr>
      <t>“</t>
    </r>
    <r>
      <rPr>
        <sz val="12"/>
        <rFont val="仿宋_GB2312"/>
        <charset val="134"/>
      </rPr>
      <t>选择目录</t>
    </r>
    <r>
      <rPr>
        <sz val="12"/>
        <rFont val="Times New Roman"/>
        <charset val="134"/>
      </rPr>
      <t>”</t>
    </r>
  </si>
  <si>
    <r>
      <rPr>
        <b/>
        <sz val="12"/>
        <rFont val="Times New Roman"/>
        <charset val="134"/>
      </rPr>
      <t>7</t>
    </r>
    <r>
      <rPr>
        <b/>
        <sz val="12"/>
        <rFont val="宋体"/>
        <charset val="134"/>
      </rPr>
      <t>、</t>
    </r>
  </si>
  <si>
    <r>
      <rPr>
        <sz val="12"/>
        <rFont val="仿宋_GB2312"/>
        <charset val="134"/>
      </rPr>
      <t>填表人可通过点击各汇总表中的</t>
    </r>
    <r>
      <rPr>
        <sz val="12"/>
        <rFont val="Times New Roman"/>
        <charset val="134"/>
      </rPr>
      <t>“</t>
    </r>
    <r>
      <rPr>
        <sz val="12"/>
        <rFont val="仿宋_GB2312"/>
        <charset val="134"/>
      </rPr>
      <t>科目名称</t>
    </r>
    <r>
      <rPr>
        <sz val="12"/>
        <rFont val="Times New Roman"/>
        <charset val="134"/>
      </rPr>
      <t>”</t>
    </r>
    <r>
      <rPr>
        <sz val="12"/>
        <rFont val="仿宋_GB2312"/>
        <charset val="134"/>
      </rPr>
      <t>进入各明细表，再通过点击各工作表左上角的</t>
    </r>
    <r>
      <rPr>
        <sz val="12"/>
        <rFont val="Times New Roman"/>
        <charset val="134"/>
      </rPr>
      <t>“</t>
    </r>
    <r>
      <rPr>
        <sz val="12"/>
        <rFont val="仿宋_GB2312"/>
        <charset val="134"/>
      </rPr>
      <t>返回</t>
    </r>
    <r>
      <rPr>
        <sz val="12"/>
        <rFont val="Times New Roman"/>
        <charset val="134"/>
      </rPr>
      <t>”</t>
    </r>
    <r>
      <rPr>
        <sz val="12"/>
        <rFont val="仿宋_GB2312"/>
        <charset val="134"/>
      </rPr>
      <t>来返回上一级汇总表。</t>
    </r>
  </si>
  <si>
    <t>注：</t>
  </si>
  <si>
    <t>除以上要求企业填写的或按具体情况评估人员另作要求填写的栏目或项外，企业不应对此套表的其它部分</t>
  </si>
  <si>
    <t>作任何修改变动，谢谢合作！</t>
  </si>
  <si>
    <t>核心提示：不适用的工作表可以隐藏，但不可删除！</t>
  </si>
  <si>
    <t>工作表标签不能更改！</t>
  </si>
  <si>
    <t>如有疑问请与我公司项目组或我公司现场人员联系</t>
  </si>
  <si>
    <r>
      <rPr>
        <b/>
        <sz val="12"/>
        <rFont val="黑体"/>
        <charset val="134"/>
      </rPr>
      <t>公司电话：</t>
    </r>
    <r>
      <rPr>
        <b/>
        <sz val="12"/>
        <rFont val="Times New Roman"/>
        <charset val="134"/>
      </rPr>
      <t xml:space="preserve">010-68365066      </t>
    </r>
    <r>
      <rPr>
        <b/>
        <sz val="12"/>
        <rFont val="黑体"/>
        <charset val="134"/>
      </rPr>
      <t>传真：</t>
    </r>
    <r>
      <rPr>
        <b/>
        <sz val="12"/>
        <rFont val="Times New Roman"/>
        <charset val="134"/>
      </rPr>
      <t>010-68365038</t>
    </r>
  </si>
  <si>
    <t>企业填写以下内容:</t>
  </si>
  <si>
    <t>金额单位：人民币元</t>
  </si>
  <si>
    <r>
      <rPr>
        <b/>
        <sz val="10"/>
        <rFont val="宋体"/>
        <charset val="134"/>
      </rPr>
      <t>资产占有单位名称</t>
    </r>
    <r>
      <rPr>
        <b/>
        <sz val="10"/>
        <rFont val="Times New Roman"/>
        <charset val="134"/>
      </rPr>
      <t>:</t>
    </r>
  </si>
  <si>
    <t>中文</t>
  </si>
  <si>
    <t>法定代表人</t>
  </si>
  <si>
    <t>手机</t>
  </si>
  <si>
    <t>英文</t>
  </si>
  <si>
    <t>法定地址</t>
  </si>
  <si>
    <t>邮政编码</t>
  </si>
  <si>
    <t>总经理</t>
  </si>
  <si>
    <t>办公地址</t>
  </si>
  <si>
    <t>财务负责人</t>
  </si>
  <si>
    <t>办公电话</t>
  </si>
  <si>
    <t>传真</t>
  </si>
  <si>
    <t>E-mail</t>
  </si>
  <si>
    <t>项目联系人</t>
  </si>
  <si>
    <t>经营范围</t>
  </si>
  <si>
    <t>注册日期</t>
  </si>
  <si>
    <t>经营期限</t>
  </si>
  <si>
    <t>经济性质</t>
  </si>
  <si>
    <t>总资产额</t>
  </si>
  <si>
    <t>营业收入</t>
  </si>
  <si>
    <t>主管工商机关</t>
  </si>
  <si>
    <t>营业执照号码</t>
  </si>
  <si>
    <t>所属行业</t>
  </si>
  <si>
    <t>净资产额</t>
  </si>
  <si>
    <t>税后利润</t>
  </si>
  <si>
    <t>主管税务机关</t>
  </si>
  <si>
    <t>批准机关及证书号码</t>
  </si>
  <si>
    <t>开业日期</t>
  </si>
  <si>
    <t>休假日</t>
  </si>
  <si>
    <t>财务结账日</t>
  </si>
  <si>
    <t>执行会计制度</t>
  </si>
  <si>
    <t>前五名投资者（股东）名称</t>
  </si>
  <si>
    <t>注册资本</t>
  </si>
  <si>
    <t>实收资本</t>
  </si>
  <si>
    <t>金额</t>
  </si>
  <si>
    <t>出资比例</t>
  </si>
  <si>
    <t>合计</t>
  </si>
  <si>
    <t>主要长期投资单位（或异地分支机构）名称</t>
  </si>
  <si>
    <t>地址</t>
  </si>
  <si>
    <t>注册资金</t>
  </si>
  <si>
    <t>持股比例</t>
  </si>
  <si>
    <t>核算方式</t>
  </si>
  <si>
    <t>前注册会计师审计结论</t>
  </si>
  <si>
    <t>前评估情况</t>
  </si>
  <si>
    <t>评估机构填写以下内容:</t>
  </si>
  <si>
    <t>委托项目</t>
  </si>
  <si>
    <t>类别</t>
  </si>
  <si>
    <t>项目编号</t>
  </si>
  <si>
    <t>作业日期</t>
  </si>
  <si>
    <t>目的</t>
  </si>
  <si>
    <t>报告编号</t>
  </si>
  <si>
    <r>
      <rPr>
        <b/>
        <sz val="10"/>
        <rFont val="宋体"/>
        <charset val="134"/>
      </rPr>
      <t>填表日期</t>
    </r>
  </si>
  <si>
    <t>范围</t>
  </si>
  <si>
    <t>法定代表人：</t>
  </si>
  <si>
    <t>沈琦</t>
  </si>
  <si>
    <t>评估机构：</t>
  </si>
  <si>
    <t>中联资产评估有限公司</t>
  </si>
  <si>
    <t>设备</t>
  </si>
  <si>
    <t>房屋</t>
  </si>
  <si>
    <r>
      <rPr>
        <b/>
        <sz val="10"/>
        <rFont val="宋体"/>
        <charset val="134"/>
      </rPr>
      <t>资产占有单位填表人</t>
    </r>
    <r>
      <rPr>
        <b/>
        <sz val="10"/>
        <rFont val="Times New Roman"/>
        <charset val="134"/>
      </rPr>
      <t>:</t>
    </r>
  </si>
  <si>
    <r>
      <rPr>
        <b/>
        <sz val="10"/>
        <rFont val="宋体"/>
        <charset val="134"/>
      </rPr>
      <t>评估人员</t>
    </r>
    <r>
      <rPr>
        <b/>
        <sz val="10"/>
        <rFont val="Times New Roman"/>
        <charset val="134"/>
      </rPr>
      <t>:</t>
    </r>
  </si>
  <si>
    <t>资产</t>
  </si>
  <si>
    <t>序号</t>
  </si>
  <si>
    <t>期初数</t>
  </si>
  <si>
    <t>期末数</t>
  </si>
  <si>
    <t>备注</t>
  </si>
  <si>
    <t>负债及所有者权益</t>
  </si>
  <si>
    <t>流动资产：</t>
  </si>
  <si>
    <t>流动负债：</t>
  </si>
  <si>
    <t>预付款项</t>
  </si>
  <si>
    <t>应付股利</t>
  </si>
  <si>
    <t>一年内到期的非流动资产</t>
  </si>
  <si>
    <t>流动资产合计</t>
  </si>
  <si>
    <t>非流动资产：</t>
  </si>
  <si>
    <t>流动负债合计</t>
  </si>
  <si>
    <t>非流动负债：</t>
  </si>
  <si>
    <t>非流动负债合计</t>
  </si>
  <si>
    <t>负债合计</t>
  </si>
  <si>
    <t>所有者权益：</t>
  </si>
  <si>
    <t>资本公积</t>
  </si>
  <si>
    <t>减：库存股</t>
  </si>
  <si>
    <t>盈余公积</t>
  </si>
  <si>
    <t>未分配利润</t>
  </si>
  <si>
    <t>所有者权益合计</t>
  </si>
  <si>
    <t>非流动资产合计</t>
  </si>
  <si>
    <t>资产总计</t>
  </si>
  <si>
    <t>负债及所有者权益合计</t>
  </si>
  <si>
    <t>与总资产相差</t>
  </si>
  <si>
    <r>
      <rPr>
        <sz val="10"/>
        <rFont val="宋体"/>
        <charset val="134"/>
      </rPr>
      <t>填表人：</t>
    </r>
    <r>
      <rPr>
        <sz val="10"/>
        <rFont val="Times New Roman"/>
        <charset val="134"/>
      </rPr>
      <t xml:space="preserve"> </t>
    </r>
  </si>
  <si>
    <t>财务主管：</t>
  </si>
  <si>
    <t>负责人：</t>
  </si>
  <si>
    <t>科目</t>
  </si>
  <si>
    <t>返回</t>
  </si>
  <si>
    <r>
      <rPr>
        <sz val="18"/>
        <rFont val="黑体"/>
        <charset val="134"/>
      </rPr>
      <t>资产评估结果分类汇总表</t>
    </r>
  </si>
  <si>
    <t>科目名称</t>
  </si>
  <si>
    <t>审计前账面值</t>
  </si>
  <si>
    <t>账面调整值</t>
  </si>
  <si>
    <t>账面价值</t>
  </si>
  <si>
    <t>评估价值</t>
  </si>
  <si>
    <t>增值额</t>
  </si>
  <si>
    <r>
      <rPr>
        <sz val="10"/>
        <rFont val="宋体"/>
        <charset val="134"/>
      </rPr>
      <t>增值率</t>
    </r>
    <r>
      <rPr>
        <sz val="10"/>
        <rFont val="Times New Roman"/>
        <charset val="134"/>
      </rPr>
      <t>%</t>
    </r>
  </si>
  <si>
    <t>企业报表数</t>
  </si>
  <si>
    <t>差异</t>
  </si>
  <si>
    <t>审定数</t>
  </si>
  <si>
    <t>一、流动资产合计</t>
  </si>
  <si>
    <r>
      <rPr>
        <sz val="10"/>
        <color indexed="8"/>
        <rFont val="宋体"/>
        <charset val="134"/>
      </rPr>
      <t>其他流动资产</t>
    </r>
  </si>
  <si>
    <t>二、非流动资产合计</t>
  </si>
  <si>
    <t>三、资产总计</t>
  </si>
  <si>
    <t>四、流动负债合计</t>
  </si>
  <si>
    <r>
      <rPr>
        <sz val="10"/>
        <color indexed="8"/>
        <rFont val="宋体"/>
        <charset val="134"/>
      </rPr>
      <t>其他流动负债</t>
    </r>
  </si>
  <si>
    <t>五、非流动负债合计</t>
  </si>
  <si>
    <t>六、负债总计</t>
  </si>
  <si>
    <t>七、净资产（所有者权益）</t>
  </si>
  <si>
    <t>评估机构：中联资产评估集团有限公司</t>
  </si>
  <si>
    <t>实物资产（万元）</t>
  </si>
  <si>
    <t>比例（％）</t>
  </si>
  <si>
    <t>资产减值准备</t>
  </si>
  <si>
    <t>一</t>
  </si>
  <si>
    <t>坏账准备</t>
  </si>
  <si>
    <t>其中：应收账款</t>
  </si>
  <si>
    <t>二</t>
  </si>
  <si>
    <t>存货跌价准备</t>
  </si>
  <si>
    <t>三</t>
  </si>
  <si>
    <t>可供出售金融资产减值准备</t>
  </si>
  <si>
    <t>四</t>
  </si>
  <si>
    <t>持有至到期投资减值准备</t>
  </si>
  <si>
    <t>五</t>
  </si>
  <si>
    <t>长期股权投资减值准备</t>
  </si>
  <si>
    <t>六</t>
  </si>
  <si>
    <t>投资性房地产减值准备</t>
  </si>
  <si>
    <t>七</t>
  </si>
  <si>
    <t>固定资产减值准备</t>
  </si>
  <si>
    <t>八</t>
  </si>
  <si>
    <t>工程物资减值准备</t>
  </si>
  <si>
    <t>九</t>
  </si>
  <si>
    <t>在建工程减值准备</t>
  </si>
  <si>
    <t>十</t>
  </si>
  <si>
    <t>生产性生物资产减值准备</t>
  </si>
  <si>
    <t>其中：成熟生产性生物资产</t>
  </si>
  <si>
    <t>十一</t>
  </si>
  <si>
    <t>油气资产减值准备</t>
  </si>
  <si>
    <t>十二</t>
  </si>
  <si>
    <t>无形资产减值准备</t>
  </si>
  <si>
    <t>十三</t>
  </si>
  <si>
    <t>商誉减值准备</t>
  </si>
  <si>
    <t>十四</t>
  </si>
  <si>
    <t>其他</t>
  </si>
  <si>
    <r>
      <rPr>
        <sz val="18"/>
        <rFont val="黑体"/>
        <charset val="134"/>
      </rPr>
      <t>流动资产评估汇总表</t>
    </r>
  </si>
  <si>
    <t>编号</t>
  </si>
  <si>
    <r>
      <rPr>
        <sz val="10"/>
        <color indexed="8"/>
        <rFont val="Times New Roman"/>
        <charset val="134"/>
      </rPr>
      <t>增值率</t>
    </r>
    <r>
      <rPr>
        <sz val="10"/>
        <rFont val="Times New Roman"/>
        <charset val="134"/>
      </rPr>
      <t>%</t>
    </r>
  </si>
  <si>
    <t>3-1</t>
  </si>
  <si>
    <t>货币资金（现金</t>
  </si>
  <si>
    <t>存款</t>
  </si>
  <si>
    <t>他币）</t>
  </si>
  <si>
    <t>3-2</t>
  </si>
  <si>
    <t>3-3</t>
  </si>
  <si>
    <t>3-4</t>
  </si>
  <si>
    <t>3-5</t>
  </si>
  <si>
    <t>3-6</t>
  </si>
  <si>
    <t>3-7</t>
  </si>
  <si>
    <t>应收股利（应收利润）</t>
  </si>
  <si>
    <t>3-8</t>
  </si>
  <si>
    <t>3-9</t>
  </si>
  <si>
    <t>3-10</t>
  </si>
  <si>
    <t>3-11</t>
  </si>
  <si>
    <r>
      <rPr>
        <sz val="18"/>
        <rFont val="黑体"/>
        <charset val="134"/>
      </rPr>
      <t>货币资金</t>
    </r>
    <r>
      <rPr>
        <sz val="18"/>
        <rFont val="Times New Roman"/>
        <charset val="134"/>
      </rPr>
      <t>—</t>
    </r>
    <r>
      <rPr>
        <sz val="18"/>
        <rFont val="黑体"/>
        <charset val="134"/>
      </rPr>
      <t>现金评估明细表</t>
    </r>
  </si>
  <si>
    <r>
      <rPr>
        <sz val="10"/>
        <rFont val="宋体"/>
        <charset val="134"/>
      </rPr>
      <t>存放部门（单位</t>
    </r>
    <r>
      <rPr>
        <sz val="10"/>
        <rFont val="Times New Roman"/>
        <charset val="134"/>
      </rPr>
      <t>)</t>
    </r>
  </si>
  <si>
    <t>币种</t>
  </si>
  <si>
    <t>外币账面金额</t>
  </si>
  <si>
    <t>评估基准日汇率</t>
  </si>
  <si>
    <t>审计调整</t>
  </si>
  <si>
    <r>
      <rPr>
        <sz val="10"/>
        <rFont val="宋体"/>
        <charset val="134"/>
      </rPr>
      <t>合</t>
    </r>
    <r>
      <rPr>
        <sz val="10"/>
        <rFont val="Times New Roman"/>
        <charset val="134"/>
      </rPr>
      <t xml:space="preserve">         </t>
    </r>
    <r>
      <rPr>
        <sz val="10"/>
        <rFont val="宋体"/>
        <charset val="134"/>
      </rPr>
      <t>计</t>
    </r>
  </si>
  <si>
    <r>
      <rPr>
        <sz val="18"/>
        <rFont val="黑体"/>
        <charset val="134"/>
      </rPr>
      <t>货币资金</t>
    </r>
    <r>
      <rPr>
        <sz val="18"/>
        <rFont val="Times New Roman"/>
        <charset val="134"/>
      </rPr>
      <t>—</t>
    </r>
    <r>
      <rPr>
        <sz val="18"/>
        <rFont val="黑体"/>
        <charset val="134"/>
      </rPr>
      <t>银行存款评估明细表</t>
    </r>
  </si>
  <si>
    <t>开户银行</t>
  </si>
  <si>
    <t>账号</t>
  </si>
  <si>
    <r>
      <rPr>
        <sz val="18"/>
        <rFont val="黑体"/>
        <charset val="134"/>
      </rPr>
      <t>货币资金</t>
    </r>
    <r>
      <rPr>
        <sz val="18"/>
        <rFont val="Times New Roman"/>
        <charset val="134"/>
      </rPr>
      <t>—</t>
    </r>
    <r>
      <rPr>
        <sz val="18"/>
        <rFont val="黑体"/>
        <charset val="134"/>
      </rPr>
      <t>其他货币资金评估明细表</t>
    </r>
  </si>
  <si>
    <t>名称及内容</t>
  </si>
  <si>
    <t>用途</t>
  </si>
  <si>
    <t>交易性金融资产评估汇总表</t>
  </si>
  <si>
    <t>增值率%</t>
  </si>
  <si>
    <t>3-2-1</t>
  </si>
  <si>
    <t>交易性金融资产-股票投资</t>
  </si>
  <si>
    <t>3-2-2</t>
  </si>
  <si>
    <t>交易性金融资产-债券投资</t>
  </si>
  <si>
    <t>3-2-3</t>
  </si>
  <si>
    <t>交易性金融资产-基金投资</t>
  </si>
  <si>
    <t>交易性金融资产合计</t>
  </si>
  <si>
    <t>交易性金融资产—股票投资评估明细表</t>
  </si>
  <si>
    <t>被投资单位名称</t>
  </si>
  <si>
    <t>股票名称</t>
  </si>
  <si>
    <t>投资日期</t>
  </si>
  <si>
    <t>持股数量</t>
  </si>
  <si>
    <t>成本</t>
  </si>
  <si>
    <r>
      <rPr>
        <sz val="10"/>
        <rFont val="宋体"/>
        <charset val="134"/>
      </rPr>
      <t>基准日收盘价</t>
    </r>
    <r>
      <rPr>
        <sz val="10"/>
        <rFont val="Times New Roman"/>
        <charset val="134"/>
      </rPr>
      <t>/</t>
    </r>
    <r>
      <rPr>
        <sz val="10"/>
        <rFont val="宋体"/>
        <charset val="134"/>
      </rPr>
      <t>股</t>
    </r>
  </si>
  <si>
    <r>
      <rPr>
        <sz val="10"/>
        <rFont val="宋体"/>
        <charset val="134"/>
      </rPr>
      <t>合</t>
    </r>
    <r>
      <rPr>
        <sz val="10"/>
        <rFont val="Times New Roman"/>
        <charset val="134"/>
      </rPr>
      <t xml:space="preserve">          </t>
    </r>
    <r>
      <rPr>
        <sz val="10"/>
        <rFont val="宋体"/>
        <charset val="134"/>
      </rPr>
      <t>计</t>
    </r>
  </si>
  <si>
    <t>交易性金融资产—债券投资评估明细表</t>
  </si>
  <si>
    <t>债券名称</t>
  </si>
  <si>
    <t>发行日期</t>
  </si>
  <si>
    <r>
      <rPr>
        <sz val="10"/>
        <rFont val="宋体"/>
        <charset val="134"/>
      </rPr>
      <t>票面利率</t>
    </r>
    <r>
      <rPr>
        <sz val="10"/>
        <rFont val="Times New Roman"/>
        <charset val="134"/>
      </rPr>
      <t>%</t>
    </r>
  </si>
  <si>
    <t>交易性金融资产—基金投资评估明细表</t>
  </si>
  <si>
    <t>基金发行单位</t>
  </si>
  <si>
    <t>基金名称</t>
  </si>
  <si>
    <t>基金类型</t>
  </si>
  <si>
    <t>基金份额</t>
  </si>
  <si>
    <r>
      <rPr>
        <sz val="10"/>
        <rFont val="宋体"/>
        <charset val="134"/>
      </rPr>
      <t>基准日净值</t>
    </r>
    <r>
      <rPr>
        <sz val="10"/>
        <rFont val="Times New Roman"/>
        <charset val="134"/>
      </rPr>
      <t>/</t>
    </r>
    <r>
      <rPr>
        <sz val="10"/>
        <rFont val="宋体"/>
        <charset val="134"/>
      </rPr>
      <t>份</t>
    </r>
  </si>
  <si>
    <r>
      <rPr>
        <sz val="18"/>
        <rFont val="黑体"/>
        <charset val="134"/>
      </rPr>
      <t>应收票据评估明细表</t>
    </r>
  </si>
  <si>
    <r>
      <rPr>
        <sz val="10"/>
        <rFont val="宋体"/>
        <charset val="134"/>
      </rPr>
      <t>户名（结算对象</t>
    </r>
    <r>
      <rPr>
        <sz val="10"/>
        <rFont val="Times New Roman"/>
        <charset val="134"/>
      </rPr>
      <t>)</t>
    </r>
  </si>
  <si>
    <t>出票日期</t>
  </si>
  <si>
    <t>到期日期</t>
  </si>
  <si>
    <r>
      <rPr>
        <sz val="10"/>
        <rFont val="宋体"/>
        <charset val="134"/>
      </rPr>
      <t>合</t>
    </r>
    <r>
      <rPr>
        <sz val="10"/>
        <rFont val="Times New Roman"/>
        <charset val="134"/>
      </rPr>
      <t xml:space="preserve">            </t>
    </r>
    <r>
      <rPr>
        <sz val="10"/>
        <rFont val="宋体"/>
        <charset val="134"/>
      </rPr>
      <t>计</t>
    </r>
  </si>
  <si>
    <r>
      <rPr>
        <u/>
        <sz val="10"/>
        <color indexed="12"/>
        <rFont val="宋体"/>
        <charset val="134"/>
      </rPr>
      <t>返回</t>
    </r>
    <r>
      <rPr>
        <u/>
        <sz val="10"/>
        <color indexed="12"/>
        <rFont val="Times New Roman"/>
        <charset val="134"/>
      </rPr>
      <t xml:space="preserve"> </t>
    </r>
  </si>
  <si>
    <t>应收账款评估明细表</t>
  </si>
  <si>
    <t>账龄总数与审计前账面值差异(应等于0)</t>
  </si>
  <si>
    <r>
      <rPr>
        <sz val="10"/>
        <color indexed="10"/>
        <rFont val="宋体"/>
        <charset val="134"/>
      </rPr>
      <t>预计不可收回金额</t>
    </r>
    <r>
      <rPr>
        <sz val="10"/>
        <color indexed="10"/>
        <rFont val="Times New Roman"/>
        <charset val="134"/>
      </rPr>
      <t>(</t>
    </r>
    <r>
      <rPr>
        <sz val="10"/>
        <color indexed="10"/>
        <rFont val="宋体"/>
        <charset val="134"/>
      </rPr>
      <t>注</t>
    </r>
    <r>
      <rPr>
        <sz val="10"/>
        <color indexed="10"/>
        <rFont val="Times New Roman"/>
        <charset val="134"/>
      </rPr>
      <t>1)</t>
    </r>
  </si>
  <si>
    <r>
      <rPr>
        <sz val="10"/>
        <rFont val="宋体"/>
        <charset val="134"/>
      </rPr>
      <t>欠款单位名称（结算对象</t>
    </r>
    <r>
      <rPr>
        <sz val="10"/>
        <rFont val="Times New Roman"/>
        <charset val="134"/>
      </rPr>
      <t>)</t>
    </r>
  </si>
  <si>
    <t>业务内容</t>
  </si>
  <si>
    <t>发生日期</t>
  </si>
  <si>
    <t>账龄</t>
  </si>
  <si>
    <r>
      <rPr>
        <sz val="10"/>
        <rFont val="Times New Roman"/>
        <charset val="134"/>
      </rPr>
      <t>1</t>
    </r>
    <r>
      <rPr>
        <sz val="10"/>
        <rFont val="宋体"/>
        <charset val="134"/>
      </rPr>
      <t>年以内金额</t>
    </r>
  </si>
  <si>
    <r>
      <rPr>
        <sz val="10"/>
        <rFont val="Times New Roman"/>
        <charset val="134"/>
      </rPr>
      <t>1~2</t>
    </r>
    <r>
      <rPr>
        <sz val="10"/>
        <rFont val="宋体"/>
        <charset val="134"/>
      </rPr>
      <t>年金额</t>
    </r>
  </si>
  <si>
    <r>
      <rPr>
        <sz val="10"/>
        <rFont val="Times New Roman"/>
        <charset val="134"/>
      </rPr>
      <t>2~3</t>
    </r>
    <r>
      <rPr>
        <sz val="10"/>
        <rFont val="宋体"/>
        <charset val="134"/>
      </rPr>
      <t>年金额</t>
    </r>
  </si>
  <si>
    <r>
      <rPr>
        <sz val="10"/>
        <rFont val="Times New Roman"/>
        <charset val="134"/>
      </rPr>
      <t>3~4</t>
    </r>
    <r>
      <rPr>
        <sz val="10"/>
        <rFont val="宋体"/>
        <charset val="134"/>
      </rPr>
      <t>年金额</t>
    </r>
  </si>
  <si>
    <r>
      <rPr>
        <sz val="10"/>
        <rFont val="Times New Roman"/>
        <charset val="134"/>
      </rPr>
      <t>4~5</t>
    </r>
    <r>
      <rPr>
        <sz val="10"/>
        <rFont val="宋体"/>
        <charset val="134"/>
      </rPr>
      <t>年金额</t>
    </r>
  </si>
  <si>
    <r>
      <rPr>
        <sz val="10"/>
        <rFont val="Times New Roman"/>
        <charset val="134"/>
      </rPr>
      <t>5</t>
    </r>
    <r>
      <rPr>
        <sz val="10"/>
        <rFont val="宋体"/>
        <charset val="134"/>
      </rPr>
      <t>年以上金额</t>
    </r>
  </si>
  <si>
    <t>减：坏账准备</t>
  </si>
  <si>
    <t>减：评估风险损失</t>
  </si>
  <si>
    <r>
      <rPr>
        <sz val="10"/>
        <rFont val="宋体"/>
        <charset val="134"/>
      </rPr>
      <t>净</t>
    </r>
    <r>
      <rPr>
        <sz val="10"/>
        <rFont val="Times New Roman"/>
        <charset val="134"/>
      </rPr>
      <t xml:space="preserve">            </t>
    </r>
    <r>
      <rPr>
        <sz val="10"/>
        <rFont val="宋体"/>
        <charset val="134"/>
      </rPr>
      <t>额</t>
    </r>
  </si>
  <si>
    <r>
      <rPr>
        <sz val="10"/>
        <rFont val="宋体"/>
        <charset val="134"/>
      </rPr>
      <t>注</t>
    </r>
    <r>
      <rPr>
        <sz val="10"/>
        <rFont val="Times New Roman"/>
        <charset val="134"/>
      </rPr>
      <t>1</t>
    </r>
    <r>
      <rPr>
        <sz val="10"/>
        <rFont val="宋体"/>
        <charset val="134"/>
      </rPr>
      <t>：</t>
    </r>
  </si>
  <si>
    <t>注明账齡在一年以上的账款的可收回性，若有部分可能不能收回，请估计不能收回的金額，以供评估时作參考。</t>
  </si>
  <si>
    <r>
      <rPr>
        <sz val="10"/>
        <rFont val="宋体"/>
        <charset val="134"/>
      </rPr>
      <t>注</t>
    </r>
    <r>
      <rPr>
        <sz val="10"/>
        <rFont val="Times New Roman"/>
        <charset val="134"/>
      </rPr>
      <t>2</t>
    </r>
    <r>
      <rPr>
        <sz val="10"/>
        <rFont val="宋体"/>
        <charset val="134"/>
      </rPr>
      <t>：</t>
    </r>
    <r>
      <rPr>
        <sz val="10"/>
        <rFont val="Times New Roman"/>
        <charset val="134"/>
      </rPr>
      <t>“</t>
    </r>
    <r>
      <rPr>
        <sz val="10"/>
        <rFont val="宋体"/>
        <charset val="134"/>
      </rPr>
      <t>备注</t>
    </r>
    <r>
      <rPr>
        <sz val="10"/>
        <rFont val="Times New Roman"/>
        <charset val="134"/>
      </rPr>
      <t>”</t>
    </r>
    <r>
      <rPr>
        <sz val="10"/>
        <rFont val="宋体"/>
        <charset val="134"/>
      </rPr>
      <t>栏填写方法：</t>
    </r>
  </si>
  <si>
    <r>
      <rPr>
        <sz val="10"/>
        <rFont val="Times New Roman"/>
        <charset val="134"/>
      </rPr>
      <t>1</t>
    </r>
    <r>
      <rPr>
        <sz val="10"/>
        <rFont val="宋体"/>
        <charset val="134"/>
      </rPr>
      <t>）欠款单位为关联方、总公司内部或本公司内部单位的，应在备注栏注明</t>
    </r>
    <r>
      <rPr>
        <sz val="10"/>
        <rFont val="Times New Roman"/>
        <charset val="134"/>
      </rPr>
      <t>“</t>
    </r>
    <r>
      <rPr>
        <sz val="10"/>
        <rFont val="宋体"/>
        <charset val="134"/>
      </rPr>
      <t>关联方</t>
    </r>
    <r>
      <rPr>
        <sz val="10"/>
        <rFont val="Times New Roman"/>
        <charset val="134"/>
      </rPr>
      <t>”</t>
    </r>
    <r>
      <rPr>
        <sz val="10"/>
        <rFont val="宋体"/>
        <charset val="134"/>
      </rPr>
      <t>、</t>
    </r>
    <r>
      <rPr>
        <sz val="10"/>
        <rFont val="Times New Roman"/>
        <charset val="134"/>
      </rPr>
      <t>“</t>
    </r>
    <r>
      <rPr>
        <sz val="10"/>
        <rFont val="宋体"/>
        <charset val="134"/>
      </rPr>
      <t>总公司内部</t>
    </r>
    <r>
      <rPr>
        <sz val="10"/>
        <rFont val="Times New Roman"/>
        <charset val="134"/>
      </rPr>
      <t>”</t>
    </r>
    <r>
      <rPr>
        <sz val="10"/>
        <rFont val="宋体"/>
        <charset val="134"/>
      </rPr>
      <t>、</t>
    </r>
    <r>
      <rPr>
        <sz val="10"/>
        <rFont val="Times New Roman"/>
        <charset val="134"/>
      </rPr>
      <t>“</t>
    </r>
    <r>
      <rPr>
        <sz val="10"/>
        <rFont val="宋体"/>
        <charset val="134"/>
      </rPr>
      <t>内部单位</t>
    </r>
    <r>
      <rPr>
        <sz val="10"/>
        <rFont val="Times New Roman"/>
        <charset val="134"/>
      </rPr>
      <t>”</t>
    </r>
    <r>
      <rPr>
        <sz val="10"/>
        <rFont val="宋体"/>
        <charset val="134"/>
      </rPr>
      <t>；</t>
    </r>
  </si>
  <si>
    <r>
      <rPr>
        <sz val="10"/>
        <rFont val="Times New Roman"/>
        <charset val="134"/>
      </rPr>
      <t>2</t>
    </r>
    <r>
      <rPr>
        <sz val="10"/>
        <rFont val="宋体"/>
        <charset val="134"/>
      </rPr>
      <t>）</t>
    </r>
    <r>
      <rPr>
        <sz val="10"/>
        <rFont val="Times New Roman"/>
        <charset val="134"/>
      </rPr>
      <t xml:space="preserve"> </t>
    </r>
    <r>
      <rPr>
        <sz val="10"/>
        <rFont val="宋体"/>
        <charset val="134"/>
      </rPr>
      <t>涉诉款项应在备注中标明</t>
    </r>
    <r>
      <rPr>
        <sz val="10"/>
        <rFont val="Times New Roman"/>
        <charset val="134"/>
      </rPr>
      <t>“</t>
    </r>
    <r>
      <rPr>
        <sz val="10"/>
        <rFont val="宋体"/>
        <charset val="134"/>
      </rPr>
      <t>涉诉</t>
    </r>
    <r>
      <rPr>
        <sz val="10"/>
        <rFont val="Times New Roman"/>
        <charset val="134"/>
      </rPr>
      <t>”</t>
    </r>
    <r>
      <rPr>
        <sz val="10"/>
        <rFont val="宋体"/>
        <charset val="134"/>
      </rPr>
      <t>；</t>
    </r>
  </si>
  <si>
    <r>
      <rPr>
        <sz val="10"/>
        <rFont val="Times New Roman"/>
        <charset val="134"/>
      </rPr>
      <t>3</t>
    </r>
    <r>
      <rPr>
        <sz val="10"/>
        <rFont val="宋体"/>
        <charset val="134"/>
      </rPr>
      <t>）评估基准日后已部分或全部收回款项的，应注明日期及金额，如</t>
    </r>
    <r>
      <rPr>
        <sz val="10"/>
        <rFont val="Times New Roman"/>
        <charset val="134"/>
      </rPr>
      <t>“2003</t>
    </r>
    <r>
      <rPr>
        <sz val="10"/>
        <rFont val="宋体"/>
        <charset val="134"/>
      </rPr>
      <t>年</t>
    </r>
    <r>
      <rPr>
        <sz val="10"/>
        <rFont val="Times New Roman"/>
        <charset val="134"/>
      </rPr>
      <t>2</t>
    </r>
    <r>
      <rPr>
        <sz val="10"/>
        <rFont val="宋体"/>
        <charset val="134"/>
      </rPr>
      <t>月</t>
    </r>
    <r>
      <rPr>
        <sz val="10"/>
        <rFont val="Times New Roman"/>
        <charset val="134"/>
      </rPr>
      <t>4</t>
    </r>
    <r>
      <rPr>
        <sz val="10"/>
        <rFont val="宋体"/>
        <charset val="134"/>
      </rPr>
      <t>日收回</t>
    </r>
    <r>
      <rPr>
        <sz val="10"/>
        <rFont val="Times New Roman"/>
        <charset val="134"/>
      </rPr>
      <t>8,530.00</t>
    </r>
    <r>
      <rPr>
        <sz val="10"/>
        <rFont val="宋体"/>
        <charset val="134"/>
      </rPr>
      <t>元</t>
    </r>
    <r>
      <rPr>
        <sz val="10"/>
        <rFont val="Times New Roman"/>
        <charset val="134"/>
      </rPr>
      <t>”</t>
    </r>
    <r>
      <rPr>
        <sz val="10"/>
        <rFont val="宋体"/>
        <charset val="134"/>
      </rPr>
      <t>；</t>
    </r>
  </si>
  <si>
    <r>
      <rPr>
        <sz val="10"/>
        <rFont val="Times New Roman"/>
        <charset val="134"/>
      </rPr>
      <t>4</t>
    </r>
    <r>
      <rPr>
        <sz val="10"/>
        <rFont val="宋体"/>
        <charset val="134"/>
      </rPr>
      <t>）填表单位认为其他应说明的事项</t>
    </r>
  </si>
  <si>
    <t>预付账款评估明细表</t>
  </si>
  <si>
    <r>
      <rPr>
        <sz val="10"/>
        <rFont val="宋体"/>
        <charset val="134"/>
      </rPr>
      <t>收款单位名称（结算对象</t>
    </r>
    <r>
      <rPr>
        <sz val="10"/>
        <rFont val="Times New Roman"/>
        <charset val="134"/>
      </rPr>
      <t>)</t>
    </r>
  </si>
  <si>
    <r>
      <rPr>
        <sz val="18"/>
        <rFont val="黑体"/>
        <charset val="134"/>
      </rPr>
      <t>应收利息评估明细表</t>
    </r>
  </si>
  <si>
    <t>本金</t>
  </si>
  <si>
    <t>利息所属期间</t>
  </si>
  <si>
    <r>
      <rPr>
        <sz val="10"/>
        <rFont val="宋体"/>
        <charset val="134"/>
      </rPr>
      <t>利息率</t>
    </r>
    <r>
      <rPr>
        <sz val="10"/>
        <rFont val="Times New Roman"/>
        <charset val="134"/>
      </rPr>
      <t>%</t>
    </r>
  </si>
  <si>
    <r>
      <rPr>
        <sz val="18"/>
        <rFont val="黑体"/>
        <charset val="134"/>
      </rPr>
      <t>应收股利（应收利润）评估明细表</t>
    </r>
  </si>
  <si>
    <t>股利所属期间</t>
  </si>
  <si>
    <t xml:space="preserve">返回 </t>
  </si>
  <si>
    <t>其他应收款评估明细表</t>
  </si>
  <si>
    <r>
      <rPr>
        <sz val="18"/>
        <rFont val="黑体"/>
        <charset val="134"/>
      </rPr>
      <t>存货评估汇总表</t>
    </r>
  </si>
  <si>
    <r>
      <rPr>
        <sz val="10"/>
        <rFont val="Times New Roman"/>
        <charset val="134"/>
      </rPr>
      <t>增值率</t>
    </r>
    <r>
      <rPr>
        <sz val="10"/>
        <rFont val="Times New Roman"/>
        <charset val="134"/>
      </rPr>
      <t>%</t>
    </r>
  </si>
  <si>
    <t>3-9-1</t>
  </si>
  <si>
    <t>3-9-2</t>
  </si>
  <si>
    <t>3-9-3</t>
  </si>
  <si>
    <t>3-9-4</t>
  </si>
  <si>
    <t>3-9-5</t>
  </si>
  <si>
    <t>3-9-6</t>
  </si>
  <si>
    <t>3-9-7</t>
  </si>
  <si>
    <t>3-9-8</t>
  </si>
  <si>
    <t>存货合计</t>
  </si>
  <si>
    <t>减：存货跌价准备</t>
  </si>
  <si>
    <t>存货净额</t>
  </si>
  <si>
    <r>
      <rPr>
        <sz val="18"/>
        <rFont val="黑体"/>
        <charset val="134"/>
      </rPr>
      <t>存货</t>
    </r>
    <r>
      <rPr>
        <sz val="18"/>
        <rFont val="Times New Roman"/>
        <charset val="134"/>
      </rPr>
      <t>—</t>
    </r>
    <r>
      <rPr>
        <sz val="18"/>
        <rFont val="黑体"/>
        <charset val="134"/>
      </rPr>
      <t>材料采购（在途物资）评估明细表</t>
    </r>
  </si>
  <si>
    <t>名称及规格型号</t>
  </si>
  <si>
    <t>计量单位</t>
  </si>
  <si>
    <t>数量</t>
  </si>
  <si>
    <t>单价</t>
  </si>
  <si>
    <t>实际数量</t>
  </si>
  <si>
    <r>
      <rPr>
        <sz val="18"/>
        <rFont val="黑体"/>
        <charset val="134"/>
      </rPr>
      <t>存货</t>
    </r>
    <r>
      <rPr>
        <sz val="18"/>
        <rFont val="Times New Roman"/>
        <charset val="134"/>
      </rPr>
      <t>—</t>
    </r>
    <r>
      <rPr>
        <sz val="18"/>
        <rFont val="黑体"/>
        <charset val="134"/>
      </rPr>
      <t>原材料评估明细表</t>
    </r>
  </si>
  <si>
    <t>存放地点</t>
  </si>
  <si>
    <t>注1：</t>
  </si>
  <si>
    <r>
      <rPr>
        <sz val="10"/>
        <rFont val="Times New Roman"/>
        <charset val="134"/>
      </rPr>
      <t>1</t>
    </r>
    <r>
      <rPr>
        <sz val="10"/>
        <rFont val="宋体"/>
        <charset val="134"/>
      </rPr>
      <t>）正常，无需填写；</t>
    </r>
    <r>
      <rPr>
        <sz val="10"/>
        <rFont val="Times New Roman"/>
        <charset val="134"/>
      </rPr>
      <t>2</t>
    </r>
    <r>
      <rPr>
        <sz val="10"/>
        <rFont val="宋体"/>
        <charset val="134"/>
      </rPr>
      <t>）残次，填</t>
    </r>
    <r>
      <rPr>
        <sz val="10"/>
        <rFont val="Times New Roman"/>
        <charset val="134"/>
      </rPr>
      <t>“A”</t>
    </r>
    <r>
      <rPr>
        <sz val="10"/>
        <rFont val="宋体"/>
        <charset val="134"/>
      </rPr>
      <t>；</t>
    </r>
    <r>
      <rPr>
        <sz val="10"/>
        <rFont val="Times New Roman"/>
        <charset val="134"/>
      </rPr>
      <t>3</t>
    </r>
    <r>
      <rPr>
        <sz val="10"/>
        <rFont val="宋体"/>
        <charset val="134"/>
      </rPr>
      <t>）变质，填</t>
    </r>
    <r>
      <rPr>
        <sz val="10"/>
        <rFont val="Times New Roman"/>
        <charset val="134"/>
      </rPr>
      <t>“B”</t>
    </r>
    <r>
      <rPr>
        <sz val="10"/>
        <rFont val="宋体"/>
        <charset val="134"/>
      </rPr>
      <t>；</t>
    </r>
    <r>
      <rPr>
        <sz val="10"/>
        <rFont val="Times New Roman"/>
        <charset val="134"/>
      </rPr>
      <t>4</t>
    </r>
    <r>
      <rPr>
        <sz val="10"/>
        <rFont val="宋体"/>
        <charset val="134"/>
      </rPr>
      <t>）毁损，填</t>
    </r>
    <r>
      <rPr>
        <sz val="10"/>
        <rFont val="Times New Roman"/>
        <charset val="134"/>
      </rPr>
      <t>“C”</t>
    </r>
    <r>
      <rPr>
        <sz val="10"/>
        <rFont val="宋体"/>
        <charset val="134"/>
      </rPr>
      <t>；</t>
    </r>
    <r>
      <rPr>
        <sz val="10"/>
        <rFont val="Times New Roman"/>
        <charset val="134"/>
      </rPr>
      <t>5</t>
    </r>
    <r>
      <rPr>
        <sz val="10"/>
        <rFont val="宋体"/>
        <charset val="134"/>
      </rPr>
      <t>）滞销，填</t>
    </r>
    <r>
      <rPr>
        <sz val="10"/>
        <rFont val="Times New Roman"/>
        <charset val="134"/>
      </rPr>
      <t>“E”</t>
    </r>
    <r>
      <rPr>
        <sz val="10"/>
        <rFont val="宋体"/>
        <charset val="134"/>
      </rPr>
      <t>；</t>
    </r>
  </si>
  <si>
    <r>
      <rPr>
        <sz val="10"/>
        <rFont val="Times New Roman"/>
        <charset val="134"/>
      </rPr>
      <t>6</t>
    </r>
    <r>
      <rPr>
        <sz val="10"/>
        <rFont val="宋体"/>
        <charset val="134"/>
      </rPr>
      <t>）积压，填</t>
    </r>
    <r>
      <rPr>
        <sz val="10"/>
        <rFont val="Times New Roman"/>
        <charset val="134"/>
      </rPr>
      <t>“D”</t>
    </r>
    <r>
      <rPr>
        <sz val="10"/>
        <rFont val="宋体"/>
        <charset val="134"/>
      </rPr>
      <t>并在备注中填写已积压时间</t>
    </r>
    <r>
      <rPr>
        <sz val="10"/>
        <rFont val="Times New Roman"/>
        <charset val="134"/>
      </rPr>
      <t>“1</t>
    </r>
    <r>
      <rPr>
        <sz val="10"/>
        <rFont val="宋体"/>
        <charset val="134"/>
      </rPr>
      <t>年以内</t>
    </r>
    <r>
      <rPr>
        <sz val="10"/>
        <rFont val="Times New Roman"/>
        <charset val="134"/>
      </rPr>
      <t>”</t>
    </r>
    <r>
      <rPr>
        <sz val="10"/>
        <rFont val="宋体"/>
        <charset val="134"/>
      </rPr>
      <t>、</t>
    </r>
    <r>
      <rPr>
        <sz val="10"/>
        <rFont val="Times New Roman"/>
        <charset val="134"/>
      </rPr>
      <t>“1~2</t>
    </r>
    <r>
      <rPr>
        <sz val="10"/>
        <rFont val="宋体"/>
        <charset val="134"/>
      </rPr>
      <t>年</t>
    </r>
    <r>
      <rPr>
        <sz val="10"/>
        <rFont val="Times New Roman"/>
        <charset val="134"/>
      </rPr>
      <t>”</t>
    </r>
    <r>
      <rPr>
        <sz val="10"/>
        <rFont val="宋体"/>
        <charset val="134"/>
      </rPr>
      <t>、</t>
    </r>
    <r>
      <rPr>
        <sz val="10"/>
        <rFont val="Times New Roman"/>
        <charset val="134"/>
      </rPr>
      <t>“2~3</t>
    </r>
    <r>
      <rPr>
        <sz val="10"/>
        <rFont val="宋体"/>
        <charset val="134"/>
      </rPr>
      <t>年</t>
    </r>
    <r>
      <rPr>
        <sz val="10"/>
        <rFont val="Times New Roman"/>
        <charset val="134"/>
      </rPr>
      <t>”</t>
    </r>
    <r>
      <rPr>
        <sz val="10"/>
        <rFont val="宋体"/>
        <charset val="134"/>
      </rPr>
      <t>、</t>
    </r>
    <r>
      <rPr>
        <sz val="10"/>
        <rFont val="Times New Roman"/>
        <charset val="134"/>
      </rPr>
      <t>“3</t>
    </r>
    <r>
      <rPr>
        <sz val="10"/>
        <rFont val="宋体"/>
        <charset val="134"/>
      </rPr>
      <t>年以上</t>
    </r>
    <r>
      <rPr>
        <sz val="10"/>
        <rFont val="Times New Roman"/>
        <charset val="134"/>
      </rPr>
      <t>”</t>
    </r>
    <r>
      <rPr>
        <sz val="10"/>
        <rFont val="宋体"/>
        <charset val="134"/>
      </rPr>
      <t>；</t>
    </r>
    <r>
      <rPr>
        <sz val="10"/>
        <rFont val="Times New Roman"/>
        <charset val="134"/>
      </rPr>
      <t>7</t>
    </r>
    <r>
      <rPr>
        <sz val="10"/>
        <rFont val="宋体"/>
        <charset val="134"/>
      </rPr>
      <t>）其他情形用文字表述。</t>
    </r>
  </si>
  <si>
    <r>
      <rPr>
        <sz val="18"/>
        <rFont val="黑体"/>
        <charset val="134"/>
      </rPr>
      <t>存货</t>
    </r>
    <r>
      <rPr>
        <sz val="18"/>
        <rFont val="Times New Roman"/>
        <charset val="134"/>
      </rPr>
      <t>—</t>
    </r>
    <r>
      <rPr>
        <sz val="18"/>
        <rFont val="黑体"/>
        <charset val="134"/>
      </rPr>
      <t>在库周转材料评估明细表</t>
    </r>
  </si>
  <si>
    <t>存货—委托加工物资评估明细表</t>
  </si>
  <si>
    <t>加工单位名称</t>
  </si>
  <si>
    <r>
      <rPr>
        <sz val="18"/>
        <rFont val="黑体"/>
        <charset val="134"/>
      </rPr>
      <t>存货</t>
    </r>
    <r>
      <rPr>
        <sz val="18"/>
        <rFont val="Times New Roman"/>
        <charset val="134"/>
      </rPr>
      <t>—</t>
    </r>
    <r>
      <rPr>
        <sz val="18"/>
        <rFont val="黑体"/>
        <charset val="134"/>
      </rPr>
      <t>产成品（库存商品）评估明细表</t>
    </r>
  </si>
  <si>
    <r>
      <rPr>
        <sz val="18"/>
        <rFont val="黑体"/>
        <charset val="134"/>
      </rPr>
      <t>存货</t>
    </r>
    <r>
      <rPr>
        <sz val="18"/>
        <rFont val="Times New Roman"/>
        <charset val="134"/>
      </rPr>
      <t>—</t>
    </r>
    <r>
      <rPr>
        <sz val="18"/>
        <rFont val="黑体"/>
        <charset val="134"/>
      </rPr>
      <t>在产品（自制半成品）评估明细表</t>
    </r>
  </si>
  <si>
    <r>
      <rPr>
        <sz val="18"/>
        <rFont val="黑体"/>
        <charset val="134"/>
      </rPr>
      <t>存货</t>
    </r>
    <r>
      <rPr>
        <sz val="18"/>
        <rFont val="Times New Roman"/>
        <charset val="134"/>
      </rPr>
      <t>—</t>
    </r>
    <r>
      <rPr>
        <sz val="18"/>
        <rFont val="黑体"/>
        <charset val="134"/>
      </rPr>
      <t>发出商品评估明细表</t>
    </r>
  </si>
  <si>
    <t>商品名称</t>
  </si>
  <si>
    <t>对方单位名称</t>
  </si>
  <si>
    <r>
      <rPr>
        <sz val="18"/>
        <rFont val="黑体"/>
        <charset val="134"/>
      </rPr>
      <t>存货</t>
    </r>
    <r>
      <rPr>
        <sz val="18"/>
        <rFont val="Times New Roman"/>
        <charset val="134"/>
      </rPr>
      <t>—</t>
    </r>
    <r>
      <rPr>
        <sz val="18"/>
        <rFont val="黑体"/>
        <charset val="134"/>
      </rPr>
      <t>在用周转材料评估明细表</t>
    </r>
  </si>
  <si>
    <t>启用日期</t>
  </si>
  <si>
    <t>原始入账价值</t>
  </si>
  <si>
    <r>
      <rPr>
        <sz val="10"/>
        <rFont val="宋体"/>
        <charset val="134"/>
      </rPr>
      <t>成新率</t>
    </r>
    <r>
      <rPr>
        <sz val="10"/>
        <rFont val="Times New Roman"/>
        <charset val="134"/>
      </rPr>
      <t>%</t>
    </r>
  </si>
  <si>
    <r>
      <rPr>
        <sz val="18"/>
        <rFont val="黑体"/>
        <charset val="134"/>
      </rPr>
      <t>一年内到期的非流动资产评估明细表</t>
    </r>
  </si>
  <si>
    <t>项目及内容</t>
  </si>
  <si>
    <t>结算内容</t>
  </si>
  <si>
    <r>
      <rPr>
        <sz val="18"/>
        <rFont val="黑体"/>
        <charset val="134"/>
      </rPr>
      <t>其他流动资产评估明细表</t>
    </r>
  </si>
  <si>
    <t>非流动资产评估汇总表</t>
  </si>
  <si>
    <t>4-1</t>
  </si>
  <si>
    <t>4-2</t>
  </si>
  <si>
    <t>4-3</t>
  </si>
  <si>
    <t>4-4</t>
  </si>
  <si>
    <t>4-5</t>
  </si>
  <si>
    <t>4-6</t>
  </si>
  <si>
    <t>4-7</t>
  </si>
  <si>
    <t>4-8</t>
  </si>
  <si>
    <t>4-9</t>
  </si>
  <si>
    <t>4-10</t>
  </si>
  <si>
    <t>4-11</t>
  </si>
  <si>
    <t>4-12</t>
  </si>
  <si>
    <t>4-13</t>
  </si>
  <si>
    <t>4-14</t>
  </si>
  <si>
    <t>4-15</t>
  </si>
  <si>
    <t>4-16</t>
  </si>
  <si>
    <t>4-17</t>
  </si>
  <si>
    <t>可供出售金融资产评估汇总表</t>
  </si>
  <si>
    <t>4-1-1</t>
  </si>
  <si>
    <t>可供出售金融资产-股票投资</t>
  </si>
  <si>
    <t>4-1-2</t>
  </si>
  <si>
    <t>可供出售金融资产-债券投资</t>
  </si>
  <si>
    <t>4-1-3</t>
  </si>
  <si>
    <t>可供出售金融资产-其他投资</t>
  </si>
  <si>
    <t>可供出售金融资产合计</t>
  </si>
  <si>
    <t>减：可供出售金融资产减值准备</t>
  </si>
  <si>
    <t>可供出售金融资产净额</t>
  </si>
  <si>
    <t>可供出售金融资产—股票投资评估明细表</t>
  </si>
  <si>
    <t>股票性质</t>
  </si>
  <si>
    <r>
      <rPr>
        <sz val="10"/>
        <rFont val="宋体"/>
        <charset val="134"/>
      </rPr>
      <t>持股比例</t>
    </r>
    <r>
      <rPr>
        <sz val="10"/>
        <rFont val="Times New Roman"/>
        <charset val="134"/>
      </rPr>
      <t>%</t>
    </r>
  </si>
  <si>
    <t>基准日市价</t>
  </si>
  <si>
    <t>取得成本</t>
  </si>
  <si>
    <t>可供出售金融资产—债券投资评估明细表</t>
  </si>
  <si>
    <t>债券种类</t>
  </si>
  <si>
    <t>到期日</t>
  </si>
  <si>
    <t>成本（面值）</t>
  </si>
  <si>
    <t>可供出售金融资产—其他投资评估明细表</t>
  </si>
  <si>
    <t>金融资产名称</t>
  </si>
  <si>
    <t>持有数量</t>
  </si>
  <si>
    <t>持有至到期投资评估明细表</t>
  </si>
  <si>
    <t>投资类别</t>
  </si>
  <si>
    <t>投资成本</t>
  </si>
  <si>
    <t>减：持有至到期投资减值准备</t>
  </si>
  <si>
    <t>长期应收款评估明细表</t>
  </si>
  <si>
    <r>
      <rPr>
        <sz val="18"/>
        <rFont val="黑体"/>
        <charset val="134"/>
      </rPr>
      <t>长期股权投资评估明细表</t>
    </r>
  </si>
  <si>
    <t>协议投资期限</t>
  </si>
  <si>
    <t>减：长期股权投资减值准备</t>
  </si>
  <si>
    <t>投资性房地产——房屋评估明细表</t>
  </si>
  <si>
    <t>（采用成本模式计量）</t>
  </si>
  <si>
    <t>被评估单位（或者产权持有单位）：</t>
  </si>
  <si>
    <t>权证编号</t>
  </si>
  <si>
    <t>房屋名称</t>
  </si>
  <si>
    <t>来源（外购、自建、自用转入、存货转入等）</t>
  </si>
  <si>
    <t>结构</t>
  </si>
  <si>
    <t>建成
年月</t>
  </si>
  <si>
    <r>
      <rPr>
        <sz val="10"/>
        <rFont val="宋体"/>
        <charset val="134"/>
      </rPr>
      <t>建筑</t>
    </r>
    <r>
      <rPr>
        <sz val="10"/>
        <rFont val="宋体"/>
        <charset val="134"/>
      </rPr>
      <t>面积</t>
    </r>
  </si>
  <si>
    <r>
      <rPr>
        <sz val="10"/>
        <rFont val="宋体"/>
        <charset val="134"/>
      </rPr>
      <t>成本单价</t>
    </r>
    <r>
      <rPr>
        <sz val="10"/>
        <rFont val="Times New Roman"/>
        <charset val="134"/>
      </rPr>
      <t>(</t>
    </r>
    <r>
      <rPr>
        <sz val="10"/>
        <rFont val="宋体"/>
        <charset val="134"/>
      </rPr>
      <t>元</t>
    </r>
    <r>
      <rPr>
        <sz val="10"/>
        <rFont val="Times New Roman"/>
        <charset val="134"/>
      </rPr>
      <t>/m</t>
    </r>
    <r>
      <rPr>
        <vertAlign val="superscript"/>
        <sz val="10"/>
        <rFont val="Times New Roman"/>
        <charset val="134"/>
      </rPr>
      <t>2</t>
    </r>
    <r>
      <rPr>
        <sz val="10"/>
        <rFont val="Times New Roman"/>
        <charset val="134"/>
      </rPr>
      <t>)</t>
    </r>
  </si>
  <si>
    <r>
      <rPr>
        <sz val="10"/>
        <rFont val="宋体"/>
        <charset val="134"/>
      </rPr>
      <t>评估单价</t>
    </r>
    <r>
      <rPr>
        <sz val="10"/>
        <rFont val="Times New Roman"/>
        <charset val="134"/>
      </rPr>
      <t>(</t>
    </r>
    <r>
      <rPr>
        <sz val="10"/>
        <rFont val="宋体"/>
        <charset val="134"/>
      </rPr>
      <t>元</t>
    </r>
    <r>
      <rPr>
        <sz val="10"/>
        <rFont val="Times New Roman"/>
        <charset val="134"/>
      </rPr>
      <t>/m</t>
    </r>
    <r>
      <rPr>
        <vertAlign val="superscript"/>
        <sz val="10"/>
        <rFont val="Times New Roman"/>
        <charset val="134"/>
      </rPr>
      <t>2</t>
    </r>
    <r>
      <rPr>
        <sz val="10"/>
        <rFont val="Times New Roman"/>
        <charset val="134"/>
      </rPr>
      <t>)</t>
    </r>
  </si>
  <si>
    <t>原值</t>
  </si>
  <si>
    <t>净值</t>
  </si>
  <si>
    <t/>
  </si>
  <si>
    <t>减：投资性房地产减值准备</t>
  </si>
  <si>
    <t>合      计</t>
  </si>
  <si>
    <t>（采用公允价值模式计量）</t>
  </si>
  <si>
    <r>
      <rPr>
        <sz val="10"/>
        <rFont val="宋体"/>
        <charset val="134"/>
      </rPr>
      <t>建筑</t>
    </r>
    <r>
      <rPr>
        <sz val="10"/>
        <rFont val="Times New Roman"/>
        <charset val="134"/>
      </rPr>
      <t xml:space="preserve">          </t>
    </r>
    <r>
      <rPr>
        <sz val="10"/>
        <rFont val="宋体"/>
        <charset val="134"/>
      </rPr>
      <t>面积</t>
    </r>
  </si>
  <si>
    <t>原始入帐价值    （转入日公允价值）</t>
  </si>
  <si>
    <t>增减值</t>
  </si>
  <si>
    <t>现场勘察简单记录</t>
  </si>
  <si>
    <t>证载权利人</t>
  </si>
  <si>
    <t>投资性房地产——土地使用权评估明细表</t>
  </si>
  <si>
    <t>土地权证编号</t>
  </si>
  <si>
    <t>宗地名称</t>
  </si>
  <si>
    <t>土地位置</t>
  </si>
  <si>
    <t>取得日期</t>
  </si>
  <si>
    <t>用地性质</t>
  </si>
  <si>
    <t>土地用途</t>
  </si>
  <si>
    <t>准用年限</t>
  </si>
  <si>
    <t>开发程度</t>
  </si>
  <si>
    <r>
      <rPr>
        <sz val="10"/>
        <rFont val="宋体"/>
        <charset val="134"/>
      </rPr>
      <t>面积</t>
    </r>
    <r>
      <rPr>
        <sz val="10"/>
        <rFont val="Times New Roman"/>
        <charset val="134"/>
      </rPr>
      <t>(m</t>
    </r>
    <r>
      <rPr>
        <vertAlign val="superscript"/>
        <sz val="10"/>
        <rFont val="Times New Roman"/>
        <charset val="134"/>
      </rPr>
      <t>2</t>
    </r>
    <r>
      <rPr>
        <sz val="10"/>
        <rFont val="Times New Roman"/>
        <charset val="134"/>
      </rPr>
      <t>)</t>
    </r>
  </si>
  <si>
    <t>原始入账价值（转入日公允价值）</t>
  </si>
  <si>
    <r>
      <rPr>
        <sz val="18"/>
        <rFont val="黑体"/>
        <charset val="134"/>
      </rPr>
      <t>固定资产评估汇总表</t>
    </r>
  </si>
  <si>
    <t>房屋建筑物类合计</t>
  </si>
  <si>
    <t>4-6-1</t>
  </si>
  <si>
    <r>
      <rPr>
        <sz val="10"/>
        <rFont val="Times New Roman"/>
        <charset val="134"/>
      </rPr>
      <t>固定资产</t>
    </r>
    <r>
      <rPr>
        <sz val="10"/>
        <color indexed="8"/>
        <rFont val="Times New Roman"/>
        <charset val="134"/>
      </rPr>
      <t>-</t>
    </r>
    <r>
      <rPr>
        <sz val="10"/>
        <color indexed="8"/>
        <rFont val="宋体"/>
        <charset val="134"/>
      </rPr>
      <t>房屋建筑物</t>
    </r>
  </si>
  <si>
    <t>4-6-2</t>
  </si>
  <si>
    <r>
      <rPr>
        <sz val="10"/>
        <rFont val="Times New Roman"/>
        <charset val="134"/>
      </rPr>
      <t>固定资产</t>
    </r>
    <r>
      <rPr>
        <sz val="10"/>
        <color indexed="8"/>
        <rFont val="Times New Roman"/>
        <charset val="134"/>
      </rPr>
      <t>-</t>
    </r>
    <r>
      <rPr>
        <sz val="10"/>
        <color indexed="8"/>
        <rFont val="宋体"/>
        <charset val="134"/>
      </rPr>
      <t>构筑物及其他辅助设施</t>
    </r>
  </si>
  <si>
    <t>4-6-3</t>
  </si>
  <si>
    <r>
      <rPr>
        <sz val="10"/>
        <rFont val="Times New Roman"/>
        <charset val="134"/>
      </rPr>
      <t>固定资产</t>
    </r>
    <r>
      <rPr>
        <sz val="10"/>
        <color indexed="8"/>
        <rFont val="Times New Roman"/>
        <charset val="134"/>
      </rPr>
      <t>-</t>
    </r>
    <r>
      <rPr>
        <sz val="10"/>
        <color indexed="8"/>
        <rFont val="宋体"/>
        <charset val="134"/>
      </rPr>
      <t>管道及沟槽</t>
    </r>
  </si>
  <si>
    <t>设备类合计</t>
  </si>
  <si>
    <t>4-6-4</t>
  </si>
  <si>
    <r>
      <rPr>
        <sz val="10"/>
        <rFont val="宋体"/>
        <charset val="134"/>
      </rPr>
      <t>固定资产</t>
    </r>
    <r>
      <rPr>
        <sz val="10"/>
        <color indexed="8"/>
        <rFont val="Times New Roman"/>
        <charset val="134"/>
      </rPr>
      <t>-</t>
    </r>
    <r>
      <rPr>
        <sz val="10"/>
        <color indexed="8"/>
        <rFont val="宋体"/>
        <charset val="134"/>
      </rPr>
      <t>机器设备</t>
    </r>
  </si>
  <si>
    <t>4-6-5</t>
  </si>
  <si>
    <r>
      <rPr>
        <sz val="10"/>
        <rFont val="Times New Roman"/>
        <charset val="134"/>
      </rPr>
      <t>固定资产</t>
    </r>
    <r>
      <rPr>
        <sz val="10"/>
        <color indexed="8"/>
        <rFont val="Times New Roman"/>
        <charset val="134"/>
      </rPr>
      <t>-</t>
    </r>
    <r>
      <rPr>
        <sz val="10"/>
        <color indexed="8"/>
        <rFont val="宋体"/>
        <charset val="134"/>
      </rPr>
      <t>车辆</t>
    </r>
  </si>
  <si>
    <t>4-6-6</t>
  </si>
  <si>
    <r>
      <rPr>
        <sz val="10"/>
        <rFont val="Times New Roman"/>
        <charset val="134"/>
      </rPr>
      <t>固定资产</t>
    </r>
    <r>
      <rPr>
        <sz val="10"/>
        <color indexed="8"/>
        <rFont val="Times New Roman"/>
        <charset val="134"/>
      </rPr>
      <t>-</t>
    </r>
    <r>
      <rPr>
        <sz val="10"/>
        <color indexed="8"/>
        <rFont val="宋体"/>
        <charset val="134"/>
      </rPr>
      <t>电子设备</t>
    </r>
  </si>
  <si>
    <t>4-6-7</t>
  </si>
  <si>
    <t>固定资产合计</t>
  </si>
  <si>
    <t>减：固定资产减值准备</t>
  </si>
  <si>
    <t>出租标的明细表</t>
  </si>
  <si>
    <t>单位：元/年</t>
  </si>
  <si>
    <t>建筑物名称</t>
  </si>
  <si>
    <t>位置</t>
  </si>
  <si>
    <t>房屋建筑面积（平方米）</t>
  </si>
  <si>
    <t>房屋用途</t>
  </si>
  <si>
    <t>对应土地证号</t>
  </si>
  <si>
    <t>总层数</t>
  </si>
  <si>
    <t>所在层数</t>
  </si>
  <si>
    <t>评估值</t>
  </si>
  <si>
    <t>挂牌金额</t>
  </si>
  <si>
    <r>
      <rPr>
        <sz val="9"/>
        <rFont val="宋体"/>
        <charset val="134"/>
      </rPr>
      <t>浙</t>
    </r>
    <r>
      <rPr>
        <sz val="9"/>
        <rFont val="Times New Roman"/>
        <charset val="134"/>
      </rPr>
      <t>(2016)</t>
    </r>
    <r>
      <rPr>
        <sz val="9"/>
        <rFont val="宋体"/>
        <charset val="134"/>
      </rPr>
      <t>宁波市</t>
    </r>
    <r>
      <rPr>
        <sz val="9"/>
        <rFont val="Times New Roman"/>
        <charset val="134"/>
      </rPr>
      <t>(</t>
    </r>
    <r>
      <rPr>
        <sz val="9"/>
        <rFont val="宋体"/>
        <charset val="134"/>
      </rPr>
      <t>江东</t>
    </r>
    <r>
      <rPr>
        <sz val="9"/>
        <rFont val="Times New Roman"/>
        <charset val="134"/>
      </rPr>
      <t>)</t>
    </r>
    <r>
      <rPr>
        <sz val="9"/>
        <rFont val="宋体"/>
        <charset val="134"/>
      </rPr>
      <t>不动产权第</t>
    </r>
    <r>
      <rPr>
        <sz val="9"/>
        <rFont val="Times New Roman"/>
        <charset val="134"/>
      </rPr>
      <t>0095606)</t>
    </r>
  </si>
  <si>
    <t>中兴路717号16-3办公楼</t>
  </si>
  <si>
    <t>宁波市江东区中兴路717号</t>
  </si>
  <si>
    <t>办公</t>
  </si>
  <si>
    <t>钢混</t>
  </si>
  <si>
    <t>16</t>
  </si>
  <si>
    <t>已打通，整体出租</t>
  </si>
  <si>
    <r>
      <rPr>
        <sz val="9"/>
        <rFont val="宋体"/>
        <charset val="134"/>
      </rPr>
      <t>浙</t>
    </r>
    <r>
      <rPr>
        <sz val="9"/>
        <rFont val="Times New Roman"/>
        <charset val="134"/>
      </rPr>
      <t>(2016)</t>
    </r>
    <r>
      <rPr>
        <sz val="9"/>
        <rFont val="宋体"/>
        <charset val="134"/>
      </rPr>
      <t>宁波市</t>
    </r>
    <r>
      <rPr>
        <sz val="9"/>
        <rFont val="Times New Roman"/>
        <charset val="134"/>
      </rPr>
      <t>(</t>
    </r>
    <r>
      <rPr>
        <sz val="9"/>
        <rFont val="宋体"/>
        <charset val="134"/>
      </rPr>
      <t>江东</t>
    </r>
    <r>
      <rPr>
        <sz val="9"/>
        <rFont val="Times New Roman"/>
        <charset val="134"/>
      </rPr>
      <t>)</t>
    </r>
    <r>
      <rPr>
        <sz val="9"/>
        <rFont val="宋体"/>
        <charset val="134"/>
      </rPr>
      <t>不动产权第</t>
    </r>
    <r>
      <rPr>
        <sz val="9"/>
        <rFont val="Times New Roman"/>
        <charset val="134"/>
      </rPr>
      <t>0095608)</t>
    </r>
  </si>
  <si>
    <t>中兴路717号16-4办公楼</t>
  </si>
  <si>
    <t>宁波市江东区中兴路718号</t>
  </si>
  <si>
    <r>
      <rPr>
        <sz val="9"/>
        <rFont val="宋体"/>
        <charset val="134"/>
      </rPr>
      <t>浙</t>
    </r>
    <r>
      <rPr>
        <sz val="9"/>
        <rFont val="Times New Roman"/>
        <charset val="134"/>
      </rPr>
      <t>(2016)</t>
    </r>
    <r>
      <rPr>
        <sz val="9"/>
        <rFont val="宋体"/>
        <charset val="134"/>
      </rPr>
      <t>宁波市</t>
    </r>
    <r>
      <rPr>
        <sz val="9"/>
        <rFont val="Times New Roman"/>
        <charset val="134"/>
      </rPr>
      <t>(</t>
    </r>
    <r>
      <rPr>
        <sz val="9"/>
        <rFont val="宋体"/>
        <charset val="134"/>
      </rPr>
      <t>江东</t>
    </r>
    <r>
      <rPr>
        <sz val="9"/>
        <rFont val="Times New Roman"/>
        <charset val="134"/>
      </rPr>
      <t>)</t>
    </r>
    <r>
      <rPr>
        <sz val="9"/>
        <rFont val="宋体"/>
        <charset val="134"/>
      </rPr>
      <t>不动产权第</t>
    </r>
    <r>
      <rPr>
        <sz val="9"/>
        <rFont val="Times New Roman"/>
        <charset val="134"/>
      </rPr>
      <t>0095406)</t>
    </r>
  </si>
  <si>
    <t>中兴路717号(16-5)(16-33)办公楼</t>
  </si>
  <si>
    <t>宁波市江东区中兴路719号</t>
  </si>
  <si>
    <r>
      <rPr>
        <sz val="18"/>
        <rFont val="黑体"/>
        <charset val="134"/>
      </rPr>
      <t>固定资产</t>
    </r>
    <r>
      <rPr>
        <sz val="18"/>
        <rFont val="Times New Roman"/>
        <charset val="134"/>
      </rPr>
      <t>—</t>
    </r>
    <r>
      <rPr>
        <sz val="18"/>
        <rFont val="黑体"/>
        <charset val="134"/>
      </rPr>
      <t>构筑物及其他辅助设施评估明细表</t>
    </r>
  </si>
  <si>
    <r>
      <rPr>
        <sz val="10"/>
        <rFont val="Times New Roman"/>
        <charset val="134"/>
      </rPr>
      <t xml:space="preserve"> </t>
    </r>
    <r>
      <rPr>
        <sz val="10"/>
        <rFont val="宋体"/>
        <charset val="134"/>
      </rPr>
      <t>名称</t>
    </r>
  </si>
  <si>
    <t>使用单位</t>
  </si>
  <si>
    <r>
      <rPr>
        <sz val="10"/>
        <rFont val="宋体"/>
        <charset val="134"/>
      </rPr>
      <t xml:space="preserve">长度
</t>
    </r>
    <r>
      <rPr>
        <sz val="10"/>
        <rFont val="Times New Roman"/>
        <charset val="134"/>
      </rPr>
      <t>(m)</t>
    </r>
  </si>
  <si>
    <r>
      <rPr>
        <sz val="10"/>
        <rFont val="宋体"/>
        <charset val="134"/>
      </rPr>
      <t xml:space="preserve">宽度
</t>
    </r>
    <r>
      <rPr>
        <sz val="10"/>
        <rFont val="Times New Roman"/>
        <charset val="134"/>
      </rPr>
      <t>(m)</t>
    </r>
  </si>
  <si>
    <r>
      <rPr>
        <sz val="10"/>
        <rFont val="宋体"/>
        <charset val="134"/>
      </rPr>
      <t>面积体积</t>
    </r>
    <r>
      <rPr>
        <sz val="10"/>
        <rFont val="Times New Roman"/>
        <charset val="134"/>
      </rPr>
      <t>m</t>
    </r>
    <r>
      <rPr>
        <vertAlign val="superscript"/>
        <sz val="10"/>
        <rFont val="Times New Roman"/>
        <charset val="134"/>
      </rPr>
      <t>2</t>
    </r>
    <r>
      <rPr>
        <sz val="10"/>
        <rFont val="宋体"/>
        <charset val="134"/>
      </rPr>
      <t>或</t>
    </r>
    <r>
      <rPr>
        <sz val="10"/>
        <rFont val="Times New Roman"/>
        <charset val="134"/>
      </rPr>
      <t>m</t>
    </r>
    <r>
      <rPr>
        <vertAlign val="superscript"/>
        <sz val="10"/>
        <rFont val="Times New Roman"/>
        <charset val="134"/>
      </rPr>
      <t>3</t>
    </r>
  </si>
  <si>
    <r>
      <rPr>
        <sz val="18"/>
        <rFont val="黑体"/>
        <charset val="134"/>
      </rPr>
      <t>固定资产</t>
    </r>
    <r>
      <rPr>
        <sz val="18"/>
        <rFont val="Times New Roman"/>
        <charset val="134"/>
      </rPr>
      <t>—</t>
    </r>
    <r>
      <rPr>
        <sz val="18"/>
        <rFont val="黑体"/>
        <charset val="134"/>
      </rPr>
      <t>管道和沟槽评估明细表</t>
    </r>
  </si>
  <si>
    <r>
      <rPr>
        <sz val="10"/>
        <rFont val="宋体"/>
        <charset val="134"/>
      </rPr>
      <t xml:space="preserve">漕深
</t>
    </r>
    <r>
      <rPr>
        <sz val="10"/>
        <rFont val="Times New Roman"/>
        <charset val="134"/>
      </rPr>
      <t>(m)</t>
    </r>
  </si>
  <si>
    <r>
      <rPr>
        <sz val="10"/>
        <rFont val="宋体"/>
        <charset val="134"/>
      </rPr>
      <t>沟宽</t>
    </r>
    <r>
      <rPr>
        <sz val="10"/>
        <rFont val="Times New Roman"/>
        <charset val="134"/>
      </rPr>
      <t>*</t>
    </r>
    <r>
      <rPr>
        <sz val="10"/>
        <rFont val="宋体"/>
        <charset val="134"/>
      </rPr>
      <t>沟厚</t>
    </r>
    <r>
      <rPr>
        <sz val="10"/>
        <rFont val="Times New Roman"/>
        <charset val="134"/>
      </rPr>
      <t xml:space="preserve">(mm*mm)
</t>
    </r>
    <r>
      <rPr>
        <sz val="10"/>
        <rFont val="宋体"/>
        <charset val="134"/>
      </rPr>
      <t>管径</t>
    </r>
    <r>
      <rPr>
        <sz val="10"/>
        <rFont val="Times New Roman"/>
        <charset val="134"/>
      </rPr>
      <t>*</t>
    </r>
    <r>
      <rPr>
        <sz val="10"/>
        <rFont val="宋体"/>
        <charset val="134"/>
      </rPr>
      <t>壁厚</t>
    </r>
    <r>
      <rPr>
        <sz val="10"/>
        <rFont val="Times New Roman"/>
        <charset val="134"/>
      </rPr>
      <t>(mm*mm)</t>
    </r>
  </si>
  <si>
    <t>材质</t>
  </si>
  <si>
    <t>绝缘方式</t>
  </si>
  <si>
    <t>建成年月</t>
  </si>
  <si>
    <r>
      <rPr>
        <sz val="18"/>
        <rFont val="黑体"/>
        <charset val="134"/>
      </rPr>
      <t>固定资产</t>
    </r>
    <r>
      <rPr>
        <sz val="18"/>
        <rFont val="Times New Roman"/>
        <charset val="134"/>
      </rPr>
      <t>—</t>
    </r>
    <r>
      <rPr>
        <sz val="18"/>
        <rFont val="黑体"/>
        <charset val="134"/>
      </rPr>
      <t>机器设备评估明细表</t>
    </r>
  </si>
  <si>
    <t>设备编号</t>
  </si>
  <si>
    <t>设备名称</t>
  </si>
  <si>
    <t>规格型号</t>
  </si>
  <si>
    <t>生产厂家</t>
  </si>
  <si>
    <t>购置日期</t>
  </si>
  <si>
    <r>
      <rPr>
        <sz val="18"/>
        <rFont val="黑体"/>
        <charset val="134"/>
      </rPr>
      <t>固定资产</t>
    </r>
    <r>
      <rPr>
        <sz val="18"/>
        <rFont val="Times New Roman"/>
        <charset val="134"/>
      </rPr>
      <t>—</t>
    </r>
    <r>
      <rPr>
        <sz val="18"/>
        <rFont val="黑体"/>
        <charset val="134"/>
      </rPr>
      <t>车辆评估明细表</t>
    </r>
  </si>
  <si>
    <t>车辆牌号</t>
  </si>
  <si>
    <t>车辆名称
及规格型号</t>
  </si>
  <si>
    <r>
      <rPr>
        <sz val="10"/>
        <rFont val="宋体"/>
        <charset val="134"/>
      </rPr>
      <t>已行驶里程</t>
    </r>
    <r>
      <rPr>
        <sz val="10"/>
        <rFont val="Times New Roman"/>
        <charset val="134"/>
      </rPr>
      <t>(</t>
    </r>
    <r>
      <rPr>
        <sz val="10"/>
        <rFont val="宋体"/>
        <charset val="134"/>
      </rPr>
      <t>公里</t>
    </r>
    <r>
      <rPr>
        <sz val="10"/>
        <rFont val="Times New Roman"/>
        <charset val="134"/>
      </rPr>
      <t>)</t>
    </r>
  </si>
  <si>
    <t>欠费合计</t>
  </si>
  <si>
    <r>
      <rPr>
        <sz val="12"/>
        <color indexed="8"/>
        <rFont val="宋体"/>
        <charset val="134"/>
      </rPr>
      <t>案例</t>
    </r>
    <r>
      <rPr>
        <sz val="12"/>
        <color indexed="8"/>
        <rFont val="Arial Narrow"/>
        <charset val="134"/>
      </rPr>
      <t>1</t>
    </r>
  </si>
  <si>
    <t>案例2</t>
  </si>
  <si>
    <t>案例3</t>
  </si>
  <si>
    <t>报价</t>
  </si>
  <si>
    <t>年限修正系数</t>
  </si>
  <si>
    <t>配置修正系数</t>
  </si>
  <si>
    <t>质量技术修正系数</t>
  </si>
  <si>
    <t>整修修正系数</t>
  </si>
  <si>
    <t>排量或吨位修正</t>
  </si>
  <si>
    <t>里程修正系数</t>
  </si>
  <si>
    <t>年检等情况的修正系数</t>
  </si>
  <si>
    <t>交易日期修正</t>
  </si>
  <si>
    <t>使用性质修正系数</t>
  </si>
  <si>
    <t>修正后价格</t>
  </si>
  <si>
    <t>基本信息</t>
  </si>
  <si>
    <t>黑NB1159</t>
  </si>
  <si>
    <t>捷达FV7160GIX</t>
  </si>
  <si>
    <t>中国黑龙江外轮代理公司</t>
  </si>
  <si>
    <t>中国一汽</t>
  </si>
  <si>
    <t>辆</t>
  </si>
  <si>
    <t>0.78万元 (带牌销售)，2004款捷达，基本参数：1.6L，手动， 灰，上牌时间：2004年4月，行驶里程：15万公里，时间：2015-7-22</t>
  </si>
  <si>
    <r>
      <rPr>
        <sz val="10"/>
        <rFont val="Arial Narrow"/>
        <charset val="134"/>
      </rPr>
      <t>0.85</t>
    </r>
    <r>
      <rPr>
        <sz val="10"/>
        <rFont val="宋体"/>
        <charset val="134"/>
      </rPr>
      <t>万元</t>
    </r>
    <r>
      <rPr>
        <sz val="10"/>
        <rFont val="Arial Narrow"/>
        <charset val="134"/>
      </rPr>
      <t xml:space="preserve"> (</t>
    </r>
    <r>
      <rPr>
        <sz val="10"/>
        <rFont val="宋体"/>
        <charset val="134"/>
      </rPr>
      <t>带牌销售</t>
    </r>
    <r>
      <rPr>
        <sz val="10"/>
        <rFont val="Arial Narrow"/>
        <charset val="134"/>
      </rPr>
      <t>)</t>
    </r>
    <r>
      <rPr>
        <sz val="10"/>
        <rFont val="宋体"/>
        <charset val="134"/>
      </rPr>
      <t>，</t>
    </r>
    <r>
      <rPr>
        <sz val="10"/>
        <rFont val="Arial Narrow"/>
        <charset val="134"/>
      </rPr>
      <t>2004</t>
    </r>
    <r>
      <rPr>
        <sz val="10"/>
        <rFont val="宋体"/>
        <charset val="134"/>
      </rPr>
      <t>款捷达，基本参数：</t>
    </r>
    <r>
      <rPr>
        <sz val="10"/>
        <rFont val="Arial Narrow"/>
        <charset val="134"/>
      </rPr>
      <t>1.6L</t>
    </r>
    <r>
      <rPr>
        <sz val="10"/>
        <rFont val="宋体"/>
        <charset val="134"/>
      </rPr>
      <t>，手动，黑，上牌时间：</t>
    </r>
    <r>
      <rPr>
        <sz val="10"/>
        <rFont val="Arial Narrow"/>
        <charset val="134"/>
      </rPr>
      <t>2004</t>
    </r>
    <r>
      <rPr>
        <sz val="10"/>
        <rFont val="宋体"/>
        <charset val="134"/>
      </rPr>
      <t>年</t>
    </r>
    <r>
      <rPr>
        <sz val="10"/>
        <rFont val="Arial Narrow"/>
        <charset val="134"/>
      </rPr>
      <t>6</t>
    </r>
    <r>
      <rPr>
        <sz val="10"/>
        <rFont val="宋体"/>
        <charset val="134"/>
      </rPr>
      <t>月，行驶里程：</t>
    </r>
    <r>
      <rPr>
        <sz val="10"/>
        <rFont val="Arial Narrow"/>
        <charset val="134"/>
      </rPr>
      <t>15</t>
    </r>
    <r>
      <rPr>
        <sz val="10"/>
        <rFont val="宋体"/>
        <charset val="134"/>
      </rPr>
      <t>万公里，时间：</t>
    </r>
    <r>
      <rPr>
        <sz val="10"/>
        <rFont val="Arial Narrow"/>
        <charset val="134"/>
      </rPr>
      <t>2016-1-5</t>
    </r>
  </si>
  <si>
    <r>
      <rPr>
        <sz val="10"/>
        <rFont val="Arial Narrow"/>
        <charset val="134"/>
      </rPr>
      <t>0.98</t>
    </r>
    <r>
      <rPr>
        <sz val="10"/>
        <rFont val="宋体"/>
        <charset val="134"/>
      </rPr>
      <t>万元</t>
    </r>
    <r>
      <rPr>
        <sz val="10"/>
        <rFont val="Arial Narrow"/>
        <charset val="134"/>
      </rPr>
      <t xml:space="preserve"> (</t>
    </r>
    <r>
      <rPr>
        <sz val="10"/>
        <rFont val="宋体"/>
        <charset val="134"/>
      </rPr>
      <t>带牌销售</t>
    </r>
    <r>
      <rPr>
        <sz val="10"/>
        <rFont val="Arial Narrow"/>
        <charset val="134"/>
      </rPr>
      <t>)</t>
    </r>
    <r>
      <rPr>
        <sz val="10"/>
        <rFont val="宋体"/>
        <charset val="134"/>
      </rPr>
      <t>，</t>
    </r>
    <r>
      <rPr>
        <sz val="10"/>
        <rFont val="Arial Narrow"/>
        <charset val="134"/>
      </rPr>
      <t>03</t>
    </r>
    <r>
      <rPr>
        <sz val="10"/>
        <rFont val="宋体"/>
        <charset val="134"/>
      </rPr>
      <t>款捷达，基本参数：</t>
    </r>
    <r>
      <rPr>
        <sz val="10"/>
        <rFont val="Arial Narrow"/>
        <charset val="134"/>
      </rPr>
      <t>1.6L</t>
    </r>
    <r>
      <rPr>
        <sz val="10"/>
        <rFont val="宋体"/>
        <charset val="134"/>
      </rPr>
      <t>，</t>
    </r>
    <r>
      <rPr>
        <sz val="10"/>
        <rFont val="Arial Narrow"/>
        <charset val="134"/>
      </rPr>
      <t>87</t>
    </r>
    <r>
      <rPr>
        <sz val="10"/>
        <rFont val="宋体"/>
        <charset val="134"/>
      </rPr>
      <t>马力，手动，</t>
    </r>
    <r>
      <rPr>
        <sz val="10"/>
        <rFont val="Arial Narrow"/>
        <charset val="134"/>
      </rPr>
      <t xml:space="preserve"> </t>
    </r>
    <r>
      <rPr>
        <sz val="10"/>
        <rFont val="宋体"/>
        <charset val="134"/>
      </rPr>
      <t>银色，上牌时间：</t>
    </r>
    <r>
      <rPr>
        <sz val="10"/>
        <rFont val="Arial Narrow"/>
        <charset val="134"/>
      </rPr>
      <t>2004</t>
    </r>
    <r>
      <rPr>
        <sz val="10"/>
        <rFont val="宋体"/>
        <charset val="134"/>
      </rPr>
      <t>年</t>
    </r>
    <r>
      <rPr>
        <sz val="10"/>
        <rFont val="Arial Narrow"/>
        <charset val="134"/>
      </rPr>
      <t>9</t>
    </r>
    <r>
      <rPr>
        <sz val="10"/>
        <rFont val="宋体"/>
        <charset val="134"/>
      </rPr>
      <t>月，行驶里程：</t>
    </r>
    <r>
      <rPr>
        <sz val="10"/>
        <rFont val="Arial Narrow"/>
        <charset val="134"/>
      </rPr>
      <t>10</t>
    </r>
    <r>
      <rPr>
        <sz val="10"/>
        <rFont val="宋体"/>
        <charset val="134"/>
      </rPr>
      <t>万公里，时间：</t>
    </r>
    <r>
      <rPr>
        <sz val="10"/>
        <rFont val="Arial Narrow"/>
        <charset val="134"/>
      </rPr>
      <t>2016-2-29</t>
    </r>
  </si>
  <si>
    <t xml:space="preserve">   </t>
  </si>
  <si>
    <r>
      <rPr>
        <sz val="18"/>
        <rFont val="黑体"/>
        <charset val="134"/>
      </rPr>
      <t>固定资产</t>
    </r>
    <r>
      <rPr>
        <sz val="18"/>
        <rFont val="Times New Roman"/>
        <charset val="134"/>
      </rPr>
      <t>—</t>
    </r>
    <r>
      <rPr>
        <sz val="18"/>
        <rFont val="黑体"/>
        <charset val="134"/>
      </rPr>
      <t>电子设备评估明细表</t>
    </r>
  </si>
  <si>
    <t>设备
编号</t>
  </si>
  <si>
    <r>
      <rPr>
        <sz val="18"/>
        <rFont val="黑体"/>
        <charset val="134"/>
      </rPr>
      <t>固定资产</t>
    </r>
    <r>
      <rPr>
        <sz val="18"/>
        <rFont val="Times New Roman"/>
        <charset val="134"/>
      </rPr>
      <t>—</t>
    </r>
    <r>
      <rPr>
        <sz val="18"/>
        <rFont val="黑体"/>
        <charset val="134"/>
      </rPr>
      <t>土地评估明细表</t>
    </r>
  </si>
  <si>
    <r>
      <rPr>
        <sz val="18"/>
        <rFont val="黑体"/>
        <charset val="134"/>
      </rPr>
      <t>在建工程评估汇总表</t>
    </r>
  </si>
  <si>
    <t>4-7-1</t>
  </si>
  <si>
    <t>4-7-2</t>
  </si>
  <si>
    <t>5-4</t>
  </si>
  <si>
    <t>在建工程合计</t>
  </si>
  <si>
    <t>减：在建工程减值准备</t>
  </si>
  <si>
    <t>在建工程净额</t>
  </si>
  <si>
    <r>
      <rPr>
        <sz val="18"/>
        <rFont val="黑体"/>
        <charset val="134"/>
      </rPr>
      <t>在建工程</t>
    </r>
    <r>
      <rPr>
        <sz val="18"/>
        <rFont val="Times New Roman"/>
        <charset val="134"/>
      </rPr>
      <t>—</t>
    </r>
    <r>
      <rPr>
        <sz val="18"/>
        <rFont val="黑体"/>
        <charset val="134"/>
      </rPr>
      <t>土建工程评估明细表</t>
    </r>
  </si>
  <si>
    <t>项目名称</t>
  </si>
  <si>
    <t>建筑面积/容积</t>
  </si>
  <si>
    <t>开工日期</t>
  </si>
  <si>
    <t>预计完工日期</t>
  </si>
  <si>
    <t>形象进度</t>
  </si>
  <si>
    <t>付款比例</t>
  </si>
  <si>
    <r>
      <rPr>
        <sz val="18"/>
        <rFont val="黑体"/>
        <charset val="134"/>
      </rPr>
      <t>在建工程</t>
    </r>
    <r>
      <rPr>
        <sz val="18"/>
        <rFont val="Times New Roman"/>
        <charset val="134"/>
      </rPr>
      <t>—</t>
    </r>
    <r>
      <rPr>
        <sz val="18"/>
        <rFont val="黑体"/>
        <charset val="134"/>
      </rPr>
      <t>设备安装工程评估明细表</t>
    </r>
  </si>
  <si>
    <t>开工
日期</t>
  </si>
  <si>
    <t>预计完
工日期</t>
  </si>
  <si>
    <t>设备费</t>
  </si>
  <si>
    <t>资金成本</t>
  </si>
  <si>
    <t>安装费及其他</t>
  </si>
  <si>
    <r>
      <rPr>
        <sz val="18"/>
        <rFont val="黑体"/>
        <charset val="134"/>
      </rPr>
      <t>工程物资评估明细表</t>
    </r>
  </si>
  <si>
    <t>名称</t>
  </si>
  <si>
    <t>工程项目</t>
  </si>
  <si>
    <t>计量
单位</t>
  </si>
  <si>
    <r>
      <rPr>
        <sz val="10"/>
        <rFont val="宋体"/>
        <charset val="134"/>
      </rPr>
      <t xml:space="preserve">增值率
</t>
    </r>
    <r>
      <rPr>
        <sz val="10"/>
        <rFont val="Times New Roman"/>
        <charset val="134"/>
      </rPr>
      <t>%</t>
    </r>
  </si>
  <si>
    <t>减：工程物资减值准备</t>
  </si>
  <si>
    <r>
      <rPr>
        <sz val="18"/>
        <rFont val="黑体"/>
        <charset val="134"/>
      </rPr>
      <t>固定资产清理评估明细表</t>
    </r>
  </si>
  <si>
    <t>待处理资产名称</t>
  </si>
  <si>
    <r>
      <rPr>
        <sz val="18"/>
        <rFont val="黑体"/>
        <charset val="134"/>
      </rPr>
      <t>生产性生物资产评估明细表</t>
    </r>
  </si>
  <si>
    <t>种类</t>
  </si>
  <si>
    <t>群别</t>
  </si>
  <si>
    <t>减：生产性生物资产减值准备</t>
  </si>
  <si>
    <r>
      <rPr>
        <sz val="18"/>
        <rFont val="黑体"/>
        <charset val="134"/>
      </rPr>
      <t>油气资产评估明细表</t>
    </r>
  </si>
  <si>
    <t>矿区（或油田)</t>
  </si>
  <si>
    <t>形成日期</t>
  </si>
  <si>
    <t>来源（购入、自行建造）</t>
  </si>
  <si>
    <t>无形资产评估汇总表</t>
  </si>
  <si>
    <t>4-12-1</t>
  </si>
  <si>
    <t>无形资产-土地使用权</t>
  </si>
  <si>
    <t>4-12-2</t>
  </si>
  <si>
    <r>
      <rPr>
        <sz val="11"/>
        <rFont val="宋体"/>
        <charset val="134"/>
      </rPr>
      <t>无形资产</t>
    </r>
    <r>
      <rPr>
        <sz val="11"/>
        <rFont val="Times New Roman"/>
        <charset val="134"/>
      </rPr>
      <t>-</t>
    </r>
    <r>
      <rPr>
        <sz val="11"/>
        <rFont val="宋体"/>
        <charset val="134"/>
      </rPr>
      <t>矿业权</t>
    </r>
  </si>
  <si>
    <t>4-12-3</t>
  </si>
  <si>
    <t>无形资产-其他无形资产</t>
  </si>
  <si>
    <t>无形资产合计</t>
  </si>
  <si>
    <t>减：无形资产减值准备</t>
  </si>
  <si>
    <t>6</t>
  </si>
  <si>
    <t>总计</t>
  </si>
  <si>
    <r>
      <rPr>
        <sz val="18"/>
        <rFont val="黑体"/>
        <charset val="134"/>
      </rPr>
      <t>无形资产</t>
    </r>
    <r>
      <rPr>
        <sz val="18"/>
        <rFont val="Times New Roman"/>
        <charset val="134"/>
      </rPr>
      <t>—</t>
    </r>
    <r>
      <rPr>
        <sz val="18"/>
        <rFont val="黑体"/>
        <charset val="134"/>
      </rPr>
      <t>土地使用权评估明细表</t>
    </r>
  </si>
  <si>
    <t>无形资产—矿业权评估明细表</t>
  </si>
  <si>
    <t>名称、种类（探矿权/采矿权）</t>
  </si>
  <si>
    <t>勘查（采矿）许可证编号</t>
  </si>
  <si>
    <t>取得方式</t>
  </si>
  <si>
    <t>剩余有效年限</t>
  </si>
  <si>
    <t>勘查开发阶段</t>
  </si>
  <si>
    <t>核定（批准）生产规模</t>
  </si>
  <si>
    <t>被评估企业或产权持有单位填表人：</t>
  </si>
  <si>
    <r>
      <rPr>
        <sz val="18"/>
        <rFont val="黑体"/>
        <charset val="134"/>
      </rPr>
      <t>无形资产</t>
    </r>
    <r>
      <rPr>
        <sz val="18"/>
        <rFont val="Times New Roman"/>
        <charset val="134"/>
      </rPr>
      <t>—</t>
    </r>
    <r>
      <rPr>
        <sz val="18"/>
        <rFont val="黑体"/>
        <charset val="134"/>
      </rPr>
      <t>其他无形资产评估明细表</t>
    </r>
  </si>
  <si>
    <t>内容或名称</t>
  </si>
  <si>
    <r>
      <rPr>
        <sz val="10"/>
        <rFont val="宋体"/>
        <charset val="134"/>
      </rPr>
      <t>法定</t>
    </r>
    <r>
      <rPr>
        <sz val="10"/>
        <rFont val="Times New Roman"/>
        <charset val="134"/>
      </rPr>
      <t>/</t>
    </r>
    <r>
      <rPr>
        <sz val="10"/>
        <rFont val="宋体"/>
        <charset val="134"/>
      </rPr>
      <t>预计使用年限</t>
    </r>
  </si>
  <si>
    <t>尚可使用
年限</t>
  </si>
  <si>
    <r>
      <rPr>
        <sz val="18"/>
        <rFont val="黑体"/>
        <charset val="134"/>
      </rPr>
      <t>开发支出评估明细表</t>
    </r>
  </si>
  <si>
    <r>
      <rPr>
        <sz val="18"/>
        <rFont val="黑体"/>
        <charset val="134"/>
      </rPr>
      <t>商誉评估明细表</t>
    </r>
  </si>
  <si>
    <t>减：商誉减值准备</t>
  </si>
  <si>
    <r>
      <rPr>
        <sz val="18"/>
        <rFont val="黑体"/>
        <charset val="134"/>
      </rPr>
      <t>长期待摊费用评估明细表</t>
    </r>
  </si>
  <si>
    <t>费用名称或内容</t>
  </si>
  <si>
    <t>原始发生额</t>
  </si>
  <si>
    <t>预计摊
销月数</t>
  </si>
  <si>
    <t>尚存受
益月数</t>
  </si>
  <si>
    <r>
      <rPr>
        <sz val="10"/>
        <rFont val="宋体"/>
        <charset val="134"/>
      </rPr>
      <t>合</t>
    </r>
    <r>
      <rPr>
        <sz val="10"/>
        <rFont val="Times New Roman"/>
        <charset val="134"/>
      </rPr>
      <t xml:space="preserve">                    </t>
    </r>
    <r>
      <rPr>
        <sz val="10"/>
        <rFont val="宋体"/>
        <charset val="134"/>
      </rPr>
      <t>计</t>
    </r>
  </si>
  <si>
    <r>
      <rPr>
        <sz val="18"/>
        <rFont val="黑体"/>
        <charset val="134"/>
      </rPr>
      <t>递延所得税资产评估明细表</t>
    </r>
  </si>
  <si>
    <r>
      <rPr>
        <sz val="18"/>
        <rFont val="黑体"/>
        <charset val="134"/>
      </rPr>
      <t>其他非流动资产评估明细表</t>
    </r>
  </si>
  <si>
    <r>
      <rPr>
        <sz val="18"/>
        <rFont val="黑体"/>
        <charset val="134"/>
      </rPr>
      <t>流动负债评估汇总表</t>
    </r>
  </si>
  <si>
    <t>5-1</t>
  </si>
  <si>
    <t>5-2</t>
  </si>
  <si>
    <t>5-3</t>
  </si>
  <si>
    <t>5-5</t>
  </si>
  <si>
    <t>5-6</t>
  </si>
  <si>
    <t>5-7</t>
  </si>
  <si>
    <t>5-8</t>
  </si>
  <si>
    <t>5-9</t>
  </si>
  <si>
    <t>5-10</t>
  </si>
  <si>
    <t>5-11</t>
  </si>
  <si>
    <t>5-12</t>
  </si>
  <si>
    <t>9</t>
  </si>
  <si>
    <r>
      <rPr>
        <sz val="18"/>
        <rFont val="黑体"/>
        <charset val="134"/>
      </rPr>
      <t>短期借款评估明细表</t>
    </r>
  </si>
  <si>
    <t>放款银行或机构名称</t>
  </si>
  <si>
    <r>
      <rPr>
        <sz val="10"/>
        <rFont val="宋体"/>
        <charset val="134"/>
      </rPr>
      <t>月利率</t>
    </r>
    <r>
      <rPr>
        <sz val="10"/>
        <rFont val="Times New Roman"/>
        <charset val="134"/>
      </rPr>
      <t>%</t>
    </r>
  </si>
  <si>
    <t>外币金额</t>
  </si>
  <si>
    <t>外币基准日汇率</t>
  </si>
  <si>
    <r>
      <rPr>
        <sz val="10"/>
        <rFont val="宋体"/>
        <charset val="134"/>
      </rPr>
      <t>合</t>
    </r>
    <r>
      <rPr>
        <sz val="10"/>
        <rFont val="Times New Roman"/>
        <charset val="134"/>
      </rPr>
      <t xml:space="preserve">                       </t>
    </r>
    <r>
      <rPr>
        <sz val="10"/>
        <rFont val="宋体"/>
        <charset val="134"/>
      </rPr>
      <t>计</t>
    </r>
  </si>
  <si>
    <t>交易性金融负债评估明细表</t>
  </si>
  <si>
    <r>
      <rPr>
        <sz val="10"/>
        <rFont val="宋体"/>
        <charset val="134"/>
      </rPr>
      <t>合</t>
    </r>
    <r>
      <rPr>
        <sz val="10"/>
        <rFont val="Times New Roman"/>
        <charset val="134"/>
      </rPr>
      <t xml:space="preserve">                                    </t>
    </r>
    <r>
      <rPr>
        <sz val="10"/>
        <rFont val="宋体"/>
        <charset val="134"/>
      </rPr>
      <t>计</t>
    </r>
  </si>
  <si>
    <r>
      <rPr>
        <sz val="18"/>
        <rFont val="黑体"/>
        <charset val="134"/>
      </rPr>
      <t>应付票据评估明细表</t>
    </r>
  </si>
  <si>
    <r>
      <rPr>
        <sz val="10"/>
        <rFont val="宋体"/>
        <charset val="134"/>
      </rPr>
      <t>合</t>
    </r>
    <r>
      <rPr>
        <sz val="10"/>
        <rFont val="Times New Roman"/>
        <charset val="134"/>
      </rPr>
      <t xml:space="preserve">                         </t>
    </r>
    <r>
      <rPr>
        <sz val="10"/>
        <rFont val="宋体"/>
        <charset val="134"/>
      </rPr>
      <t>计</t>
    </r>
  </si>
  <si>
    <t>应付账款评估明细表</t>
  </si>
  <si>
    <t>预收账款评估明细表</t>
  </si>
  <si>
    <r>
      <rPr>
        <sz val="18"/>
        <rFont val="黑体"/>
        <charset val="134"/>
      </rPr>
      <t>应付职工薪酬评估明细表</t>
    </r>
  </si>
  <si>
    <t>工资、奖金、津贴和补贴</t>
  </si>
  <si>
    <t>职工福利费</t>
  </si>
  <si>
    <t>医疗保险费</t>
  </si>
  <si>
    <t>基本养老保险费</t>
  </si>
  <si>
    <t>年金缴费</t>
  </si>
  <si>
    <t>失业保险费</t>
  </si>
  <si>
    <t>工伤保险费</t>
  </si>
  <si>
    <t>生育保险费</t>
  </si>
  <si>
    <t>住房公积金</t>
  </si>
  <si>
    <t>工会经费</t>
  </si>
  <si>
    <t>职工教育经费</t>
  </si>
  <si>
    <t>非货币性福利</t>
  </si>
  <si>
    <t>辞退福利</t>
  </si>
  <si>
    <t>股份支付</t>
  </si>
  <si>
    <r>
      <rPr>
        <sz val="10"/>
        <rFont val="宋体"/>
        <charset val="134"/>
      </rPr>
      <t>合</t>
    </r>
    <r>
      <rPr>
        <sz val="10"/>
        <rFont val="Times New Roman"/>
        <charset val="134"/>
      </rPr>
      <t xml:space="preserve">                          </t>
    </r>
    <r>
      <rPr>
        <sz val="10"/>
        <rFont val="宋体"/>
        <charset val="134"/>
      </rPr>
      <t>计</t>
    </r>
  </si>
  <si>
    <r>
      <rPr>
        <sz val="18"/>
        <rFont val="黑体"/>
        <charset val="134"/>
      </rPr>
      <t>应交税费评估明细表</t>
    </r>
  </si>
  <si>
    <t>征税机关</t>
  </si>
  <si>
    <t>税费种类</t>
  </si>
  <si>
    <r>
      <rPr>
        <sz val="10"/>
        <rFont val="宋体"/>
        <charset val="134"/>
      </rPr>
      <t>合</t>
    </r>
    <r>
      <rPr>
        <sz val="10"/>
        <rFont val="Times New Roman"/>
        <charset val="134"/>
      </rPr>
      <t xml:space="preserve">                             </t>
    </r>
    <r>
      <rPr>
        <sz val="10"/>
        <rFont val="宋体"/>
        <charset val="134"/>
      </rPr>
      <t>计</t>
    </r>
  </si>
  <si>
    <r>
      <rPr>
        <sz val="18"/>
        <rFont val="黑体"/>
        <charset val="134"/>
      </rPr>
      <t>应付利息评估明细表</t>
    </r>
  </si>
  <si>
    <r>
      <rPr>
        <sz val="18"/>
        <rFont val="黑体"/>
        <charset val="134"/>
      </rPr>
      <t>应付股利（应付利润）评估明细表</t>
    </r>
  </si>
  <si>
    <t>投资单位名称（股东）</t>
  </si>
  <si>
    <t>利润所属期间</t>
  </si>
  <si>
    <r>
      <rPr>
        <sz val="18"/>
        <rFont val="黑体"/>
        <charset val="134"/>
      </rPr>
      <t>其他应付款评估明细表</t>
    </r>
  </si>
  <si>
    <r>
      <rPr>
        <sz val="18"/>
        <rFont val="黑体"/>
        <charset val="134"/>
      </rPr>
      <t>一年内到期的非流动负债评估明细表</t>
    </r>
  </si>
  <si>
    <t>结算项目</t>
  </si>
  <si>
    <r>
      <rPr>
        <sz val="10"/>
        <rFont val="宋体"/>
        <charset val="134"/>
      </rPr>
      <t>票面月利率</t>
    </r>
    <r>
      <rPr>
        <sz val="10"/>
        <rFont val="Times New Roman"/>
        <charset val="134"/>
      </rPr>
      <t>%</t>
    </r>
  </si>
  <si>
    <r>
      <rPr>
        <sz val="18"/>
        <rFont val="黑体"/>
        <charset val="134"/>
      </rPr>
      <t>其他流动负债评估明细表</t>
    </r>
  </si>
  <si>
    <r>
      <rPr>
        <sz val="18"/>
        <rFont val="黑体"/>
        <charset val="134"/>
      </rPr>
      <t>非流动负债评估汇总表</t>
    </r>
  </si>
  <si>
    <t>6-1</t>
  </si>
  <si>
    <t>6-2</t>
  </si>
  <si>
    <t>6-3</t>
  </si>
  <si>
    <t>6-4</t>
  </si>
  <si>
    <t>6-5</t>
  </si>
  <si>
    <t>6-6</t>
  </si>
  <si>
    <t>6-7</t>
  </si>
  <si>
    <t>10</t>
  </si>
  <si>
    <r>
      <rPr>
        <sz val="18"/>
        <rFont val="黑体"/>
        <charset val="134"/>
      </rPr>
      <t>长期借款评估明细表</t>
    </r>
  </si>
  <si>
    <t>应付债券评估明细表</t>
  </si>
  <si>
    <t>债券发行单位</t>
  </si>
  <si>
    <t>票面利率%</t>
  </si>
  <si>
    <r>
      <rPr>
        <sz val="10"/>
        <rFont val="Times New Roman"/>
        <charset val="134"/>
      </rPr>
      <t xml:space="preserve"> </t>
    </r>
    <r>
      <rPr>
        <sz val="10"/>
        <rFont val="宋体"/>
        <charset val="134"/>
      </rPr>
      <t>备</t>
    </r>
    <r>
      <rPr>
        <sz val="10"/>
        <rFont val="Times New Roman"/>
        <charset val="134"/>
      </rPr>
      <t xml:space="preserve"> </t>
    </r>
    <r>
      <rPr>
        <sz val="10"/>
        <rFont val="宋体"/>
        <charset val="134"/>
      </rPr>
      <t>注</t>
    </r>
  </si>
  <si>
    <r>
      <rPr>
        <sz val="18"/>
        <rFont val="黑体"/>
        <charset val="134"/>
      </rPr>
      <t>长期应付款评估明细表</t>
    </r>
  </si>
  <si>
    <t>初始额</t>
  </si>
  <si>
    <t>利息及汇率净损失</t>
  </si>
  <si>
    <t>专项应付款评估明细表</t>
  </si>
  <si>
    <t>户名（或结算对象）</t>
  </si>
  <si>
    <r>
      <rPr>
        <sz val="10"/>
        <rFont val="宋体"/>
        <charset val="134"/>
      </rPr>
      <t xml:space="preserve"> </t>
    </r>
    <r>
      <rPr>
        <sz val="10"/>
        <rFont val="宋体"/>
        <charset val="134"/>
      </rPr>
      <t>备</t>
    </r>
    <r>
      <rPr>
        <sz val="10"/>
        <rFont val="Times New Roman"/>
        <charset val="134"/>
      </rPr>
      <t xml:space="preserve"> </t>
    </r>
    <r>
      <rPr>
        <sz val="10"/>
        <rFont val="宋体"/>
        <charset val="134"/>
      </rPr>
      <t>注</t>
    </r>
  </si>
  <si>
    <r>
      <rPr>
        <sz val="18"/>
        <rFont val="黑体"/>
        <charset val="134"/>
      </rPr>
      <t>预计负债评估明细表</t>
    </r>
  </si>
  <si>
    <r>
      <rPr>
        <sz val="18"/>
        <rFont val="黑体"/>
        <charset val="134"/>
      </rPr>
      <t>递延所得税负债评估明细表</t>
    </r>
  </si>
  <si>
    <t>内容</t>
  </si>
  <si>
    <r>
      <rPr>
        <sz val="18"/>
        <rFont val="黑体"/>
        <charset val="134"/>
      </rPr>
      <t>其他非流动负债评估明细表</t>
    </r>
  </si>
  <si>
    <t>Book1</t>
  </si>
  <si>
    <t>D:\MICROSOFT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</si>
  <si>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</si>
  <si>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</si>
  <si>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</si>
  <si>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</si>
  <si>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</si>
  <si>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</si>
  <si>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</si>
  <si>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</si>
  <si>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</si>
  <si>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</si>
  <si>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r>
      <rPr>
        <sz val="18"/>
        <rFont val="黑体"/>
        <charset val="134"/>
      </rPr>
      <t>固定资产</t>
    </r>
    <r>
      <rPr>
        <sz val="18"/>
        <rFont val="Times New Roman"/>
        <charset val="134"/>
      </rPr>
      <t>—</t>
    </r>
    <r>
      <rPr>
        <sz val="18"/>
        <rFont val="黑体"/>
        <charset val="134"/>
      </rPr>
      <t>车辆盘点表</t>
    </r>
  </si>
  <si>
    <r>
      <rPr>
        <sz val="10"/>
        <rFont val="宋体"/>
        <charset val="134"/>
      </rPr>
      <t>评估基准日：</t>
    </r>
  </si>
  <si>
    <t xml:space="preserve"> </t>
  </si>
</sst>
</file>

<file path=xl/styles.xml><?xml version="1.0" encoding="utf-8"?>
<styleSheet xmlns="http://schemas.openxmlformats.org/spreadsheetml/2006/main">
  <numFmts count="47">
    <numFmt numFmtId="176" formatCode="mmm/dd/yyyy;_-\ &quot;N/A&quot;_-;_-\ &quot;-&quot;_-"/>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_-* #,##0_-;\-* #,##0_-;_-* &quot;-&quot;_-;_-@_-"/>
    <numFmt numFmtId="178" formatCode="_(&quot;$&quot;* #,##0_);_(&quot;$&quot;* \(#,##0\);_(&quot;$&quot;* &quot;-&quot;??_);_(@_)"/>
    <numFmt numFmtId="179" formatCode="_([$€-2]* #,##0.00_);_([$€-2]* \(#,##0.00\);_([$€-2]* &quot;-&quot;??_)"/>
    <numFmt numFmtId="180" formatCode="yyyy/mm"/>
    <numFmt numFmtId="181" formatCode="_(* #,##0.00_);_(* \(#,##0.00\);_(* &quot;-&quot;??_);_(@_)"/>
    <numFmt numFmtId="182" formatCode="_-#0&quot;.&quot;0,_-;\(#0&quot;.&quot;0,\);_-\ \ &quot;-&quot;_-;_-@_-"/>
    <numFmt numFmtId="183" formatCode="_-#,###.00,_-;\(#,###.00,\);_-\ \ &quot;-&quot;_-;_-@_-"/>
    <numFmt numFmtId="184" formatCode="&quot;\&quot;#,##0;[Red]&quot;\&quot;&quot;\&quot;&quot;\&quot;&quot;\&quot;&quot;\&quot;&quot;\&quot;&quot;\&quot;\-#,##0"/>
    <numFmt numFmtId="185" formatCode="_-#,##0_-;\(#,##0\);_-\ \ &quot;-&quot;_-;_-@_-"/>
    <numFmt numFmtId="186" formatCode="000000"/>
    <numFmt numFmtId="187" formatCode="_(&quot;$&quot;* #,##0.0_);_(&quot;$&quot;* \(#,##0.0\);_(&quot;$&quot;* &quot;-&quot;??_);_(@_)"/>
    <numFmt numFmtId="188" formatCode="_-#,##0.00_-;\(#,##0.00\);_-\ \ &quot;-&quot;_-;_-@_-"/>
    <numFmt numFmtId="189" formatCode="&quot;$&quot;#,##0;\-&quot;$&quot;#,##0"/>
    <numFmt numFmtId="190" formatCode="_-#0&quot;.&quot;0000_-;\(#0&quot;.&quot;0000\);_-\ \ &quot;-&quot;_-;_-@_-"/>
    <numFmt numFmtId="191" formatCode="_-#,###,_-;\(#,###,\);_-\ \ &quot;-&quot;_-;_-@_-"/>
    <numFmt numFmtId="192" formatCode="0.00;[Red]0.00"/>
    <numFmt numFmtId="193" formatCode="mmm/yyyy;_-\ &quot;N/A&quot;_-;_-\ &quot;-&quot;_-"/>
    <numFmt numFmtId="194" formatCode="_-#,##0%_-;\(#,##0%\);_-\ &quot;-&quot;_-"/>
    <numFmt numFmtId="195" formatCode="_-* #,##0_-;\-* #,##0_-;_-* &quot;-&quot;??_-;_-@_-"/>
    <numFmt numFmtId="196" formatCode="#,##0;\(#,##0\)"/>
    <numFmt numFmtId="197" formatCode="0.000%"/>
    <numFmt numFmtId="198" formatCode="_-* #,##0.00_-;\-* #,##0.00_-;_-* &quot;-&quot;??_-;_-@_-"/>
    <numFmt numFmtId="199" formatCode="mmm\ dd\,\ yy"/>
    <numFmt numFmtId="200" formatCode="#,##0.0"/>
    <numFmt numFmtId="201" formatCode="0.0%"/>
    <numFmt numFmtId="202" formatCode="_(&quot;$&quot;* #,##0_);_(&quot;$&quot;* \(#,##0\);_(&quot;$&quot;* &quot;-&quot;_);_(@_)"/>
    <numFmt numFmtId="203" formatCode="#,##0.00_ ;[Red]\-#,##0.00\ "/>
    <numFmt numFmtId="204" formatCode="_(&quot;$&quot;* #,##0.00_);_(&quot;$&quot;* \(#,##0.00\);_(&quot;$&quot;* &quot;-&quot;??_);_(@_)"/>
    <numFmt numFmtId="205" formatCode="#,##0\ &quot; &quot;;\(#,##0\)\ ;&quot;—&quot;&quot; &quot;&quot; &quot;&quot; &quot;&quot; &quot;"/>
    <numFmt numFmtId="206" formatCode="#,##0.00&quot;￥&quot;;\-#,##0.00&quot;￥&quot;"/>
    <numFmt numFmtId="207" formatCode="_-* #,##0.00&quot;￥&quot;_-;\-* #,##0.00&quot;￥&quot;_-;_-* &quot;-&quot;??&quot;￥&quot;_-;_-@_-"/>
    <numFmt numFmtId="208" formatCode="_(* #,##0_);_(* \(#,##0\);_(* &quot;-&quot;_);_(@_)"/>
    <numFmt numFmtId="209" formatCode="_-* #,##0&quot;￥&quot;_-;\-* #,##0&quot;￥&quot;_-;_-* &quot;-&quot;&quot;￥&quot;_-;_-@_-"/>
    <numFmt numFmtId="210" formatCode="#,##0.00&quot;￥&quot;;[Red]\-#,##0.00&quot;￥&quot;"/>
    <numFmt numFmtId="211" formatCode="0_ "/>
    <numFmt numFmtId="212" formatCode="#,##0.00;\(#,##0.00\)"/>
    <numFmt numFmtId="213" formatCode="mm/dd/yy_)"/>
    <numFmt numFmtId="214" formatCode="0.00_);[Red]\(0.00\)"/>
    <numFmt numFmtId="215" formatCode="#,##0.00_ "/>
    <numFmt numFmtId="216" formatCode="yyyy\-mm\-dd"/>
    <numFmt numFmtId="217" formatCode="0.0000_ "/>
    <numFmt numFmtId="7" formatCode="&quot;￥&quot;#,##0.00;&quot;￥&quot;\-#,##0.00"/>
  </numFmts>
  <fonts count="135">
    <font>
      <sz val="12"/>
      <name val="Times New Roman"/>
      <charset val="134"/>
    </font>
    <font>
      <sz val="18"/>
      <name val="Times New Roman"/>
      <charset val="134"/>
    </font>
    <font>
      <sz val="10"/>
      <name val="Times New Roman"/>
      <charset val="134"/>
    </font>
    <font>
      <u/>
      <sz val="12"/>
      <color indexed="12"/>
      <name val="宋体"/>
      <charset val="134"/>
    </font>
    <font>
      <u/>
      <sz val="10"/>
      <color indexed="12"/>
      <name val="宋体"/>
      <charset val="134"/>
    </font>
    <font>
      <sz val="18"/>
      <name val="黑体"/>
      <charset val="134"/>
    </font>
    <font>
      <sz val="10"/>
      <name val="宋体"/>
      <charset val="134"/>
    </font>
    <font>
      <sz val="10"/>
      <name val="Arial"/>
      <charset val="134"/>
    </font>
    <font>
      <b/>
      <sz val="10"/>
      <color indexed="10"/>
      <name val="Arial"/>
      <charset val="134"/>
    </font>
    <font>
      <b/>
      <sz val="10"/>
      <color indexed="8"/>
      <name val="Arial"/>
      <charset val="134"/>
    </font>
    <font>
      <b/>
      <sz val="10"/>
      <name val="Times New Roman"/>
      <charset val="134"/>
    </font>
    <font>
      <sz val="6"/>
      <name val="Times New Roman"/>
      <charset val="134"/>
    </font>
    <font>
      <sz val="12"/>
      <name val="Times New Roman"/>
      <charset val="134"/>
    </font>
    <font>
      <sz val="11"/>
      <name val="宋体"/>
      <charset val="134"/>
    </font>
    <font>
      <sz val="10"/>
      <color indexed="8"/>
      <name val="宋体"/>
      <charset val="134"/>
    </font>
    <font>
      <sz val="10"/>
      <color indexed="8"/>
      <name val="Times New Roman"/>
      <charset val="134"/>
    </font>
    <font>
      <sz val="9"/>
      <color indexed="8"/>
      <name val="Dialog.plain"/>
      <charset val="134"/>
    </font>
    <font>
      <sz val="12"/>
      <name val="宋体"/>
      <charset val="134"/>
    </font>
    <font>
      <sz val="12"/>
      <name val="Arial Narrow"/>
      <charset val="134"/>
    </font>
    <font>
      <sz val="10"/>
      <name val="Arial Narrow"/>
      <charset val="134"/>
    </font>
    <font>
      <sz val="10"/>
      <color indexed="8"/>
      <name val="Arial Narrow"/>
      <charset val="134"/>
    </font>
    <font>
      <sz val="12"/>
      <color indexed="8"/>
      <name val="Arial Narrow"/>
      <charset val="134"/>
    </font>
    <font>
      <sz val="8"/>
      <color indexed="8"/>
      <name val="宋体"/>
      <charset val="134"/>
    </font>
    <font>
      <sz val="6"/>
      <color indexed="8"/>
      <name val="宋体"/>
      <charset val="134"/>
    </font>
    <font>
      <sz val="12"/>
      <color indexed="8"/>
      <name val="宋体"/>
      <charset val="134"/>
    </font>
    <font>
      <sz val="26"/>
      <name val="黑体"/>
      <charset val="134"/>
    </font>
    <font>
      <sz val="9"/>
      <name val="宋体"/>
      <charset val="134"/>
    </font>
    <font>
      <sz val="14"/>
      <name val="黑体"/>
      <charset val="134"/>
    </font>
    <font>
      <sz val="10"/>
      <color indexed="10"/>
      <name val="Times New Roman"/>
      <charset val="134"/>
    </font>
    <font>
      <sz val="10"/>
      <color indexed="10"/>
      <name val="宋体"/>
      <charset val="134"/>
    </font>
    <font>
      <b/>
      <sz val="10"/>
      <color indexed="8"/>
      <name val="宋体"/>
      <charset val="134"/>
    </font>
    <font>
      <b/>
      <sz val="10"/>
      <color indexed="10"/>
      <name val="Times New Roman"/>
      <charset val="134"/>
    </font>
    <font>
      <sz val="13"/>
      <name val="宋体"/>
      <charset val="134"/>
    </font>
    <font>
      <b/>
      <sz val="10"/>
      <name val="宋体"/>
      <charset val="134"/>
    </font>
    <font>
      <b/>
      <sz val="16"/>
      <name val="Times New Roman"/>
      <charset val="134"/>
    </font>
    <font>
      <b/>
      <sz val="16"/>
      <name val="宋体"/>
      <charset val="134"/>
    </font>
    <font>
      <b/>
      <sz val="16"/>
      <name val="黑体"/>
      <charset val="134"/>
    </font>
    <font>
      <b/>
      <sz val="10"/>
      <color indexed="10"/>
      <name val="宋体"/>
      <charset val="134"/>
    </font>
    <font>
      <sz val="12"/>
      <name val="黑体"/>
      <charset val="134"/>
    </font>
    <font>
      <b/>
      <sz val="22"/>
      <name val="华文新魏"/>
      <charset val="134"/>
    </font>
    <font>
      <b/>
      <sz val="26"/>
      <name val="Times New Roman"/>
      <charset val="134"/>
    </font>
    <font>
      <sz val="14"/>
      <name val="Times New Roman"/>
      <charset val="134"/>
    </font>
    <font>
      <b/>
      <sz val="12"/>
      <name val="Times New Roman"/>
      <charset val="134"/>
    </font>
    <font>
      <sz val="12"/>
      <name val="仿宋_GB2312"/>
      <charset val="134"/>
    </font>
    <font>
      <sz val="12"/>
      <color indexed="10"/>
      <name val="宋体"/>
      <charset val="134"/>
    </font>
    <font>
      <sz val="12"/>
      <color indexed="12"/>
      <name val="Times New Roman"/>
      <charset val="134"/>
    </font>
    <font>
      <b/>
      <sz val="20"/>
      <color indexed="10"/>
      <name val="黑体"/>
      <charset val="134"/>
    </font>
    <font>
      <sz val="12"/>
      <color indexed="12"/>
      <name val="黑体"/>
      <charset val="134"/>
    </font>
    <font>
      <b/>
      <sz val="12"/>
      <name val="黑体"/>
      <charset val="134"/>
    </font>
    <font>
      <b/>
      <sz val="14"/>
      <name val="Times New Roman"/>
      <charset val="134"/>
    </font>
    <font>
      <b/>
      <sz val="14"/>
      <name val="宋体"/>
      <charset val="134"/>
    </font>
    <font>
      <sz val="10"/>
      <color indexed="12"/>
      <name val="宋体"/>
      <charset val="134"/>
    </font>
    <font>
      <sz val="14"/>
      <name val="宋体"/>
      <charset val="134"/>
    </font>
    <font>
      <u/>
      <sz val="8"/>
      <color indexed="8"/>
      <name val="Times New Roman"/>
      <charset val="134"/>
    </font>
    <font>
      <sz val="12"/>
      <color indexed="8"/>
      <name val="Times New Roman"/>
      <charset val="134"/>
    </font>
    <font>
      <sz val="24"/>
      <color indexed="11"/>
      <name val="Times New Roman"/>
      <charset val="134"/>
    </font>
    <font>
      <sz val="9"/>
      <color indexed="8"/>
      <name val="Times New Roman"/>
      <charset val="134"/>
    </font>
    <font>
      <sz val="20"/>
      <color indexed="10"/>
      <name val="Times New Roman"/>
      <charset val="134"/>
    </font>
    <font>
      <b/>
      <sz val="24"/>
      <color indexed="12"/>
      <name val="隶书"/>
      <charset val="134"/>
    </font>
    <font>
      <b/>
      <sz val="24"/>
      <color indexed="12"/>
      <name val="Times New Roman"/>
      <charset val="134"/>
    </font>
    <font>
      <b/>
      <sz val="12"/>
      <color indexed="12"/>
      <name val="宋体"/>
      <charset val="134"/>
    </font>
    <font>
      <b/>
      <sz val="12"/>
      <color indexed="12"/>
      <name val="Times New Roman"/>
      <charset val="134"/>
    </font>
    <font>
      <sz val="24"/>
      <color indexed="50"/>
      <name val="Times New Roman"/>
      <charset val="134"/>
    </font>
    <font>
      <sz val="11"/>
      <name val="Times New Roman"/>
      <charset val="134"/>
    </font>
    <font>
      <sz val="11"/>
      <color indexed="12"/>
      <name val="宋体"/>
      <charset val="134"/>
    </font>
    <font>
      <sz val="11"/>
      <color indexed="21"/>
      <name val="Times New Roman"/>
      <charset val="134"/>
    </font>
    <font>
      <sz val="11"/>
      <color indexed="12"/>
      <name val="Times New Roman"/>
      <charset val="134"/>
    </font>
    <font>
      <sz val="11"/>
      <color indexed="50"/>
      <name val="Times New Roman"/>
      <charset val="134"/>
    </font>
    <font>
      <b/>
      <i/>
      <sz val="11"/>
      <color indexed="56"/>
      <name val="Times New Roman"/>
      <charset val="134"/>
    </font>
    <font>
      <b/>
      <i/>
      <sz val="12"/>
      <color indexed="43"/>
      <name val="Times New Roman"/>
      <charset val="134"/>
    </font>
    <font>
      <sz val="12"/>
      <color indexed="16"/>
      <name val="Times New Roman"/>
      <charset val="134"/>
    </font>
    <font>
      <sz val="24"/>
      <color indexed="8"/>
      <name val="Times New Roman"/>
      <charset val="134"/>
    </font>
    <font>
      <b/>
      <u/>
      <sz val="9"/>
      <color indexed="8"/>
      <name val="Times New Roman"/>
      <charset val="134"/>
    </font>
    <font>
      <sz val="8"/>
      <color indexed="8"/>
      <name val="Times New Roman"/>
      <charset val="134"/>
    </font>
    <font>
      <sz val="24"/>
      <color indexed="9"/>
      <name val="Times New Roman"/>
      <charset val="134"/>
    </font>
    <font>
      <sz val="10"/>
      <color indexed="9"/>
      <name val="Times New Roman"/>
      <charset val="134"/>
    </font>
    <font>
      <sz val="8"/>
      <name val="Times New Roman"/>
      <charset val="134"/>
    </font>
    <font>
      <b/>
      <sz val="11"/>
      <color theme="1"/>
      <name val="宋体"/>
      <charset val="0"/>
      <scheme val="minor"/>
    </font>
    <font>
      <sz val="11"/>
      <color rgb="FF3F3F76"/>
      <name val="宋体"/>
      <charset val="0"/>
      <scheme val="minor"/>
    </font>
    <font>
      <sz val="10"/>
      <color indexed="8"/>
      <name val="MS Sans Serif"/>
      <charset val="134"/>
    </font>
    <font>
      <sz val="11"/>
      <color theme="1"/>
      <name val="宋体"/>
      <charset val="0"/>
      <scheme val="minor"/>
    </font>
    <font>
      <sz val="11"/>
      <color theme="1"/>
      <name val="宋体"/>
      <charset val="134"/>
      <scheme val="minor"/>
    </font>
    <font>
      <sz val="11"/>
      <name val="ＭＳ Ｐゴシック"/>
      <charset val="134"/>
    </font>
    <font>
      <sz val="11"/>
      <color theme="0"/>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sz val="10"/>
      <color indexed="16"/>
      <name val="MS Serif"/>
      <charset val="134"/>
    </font>
    <font>
      <b/>
      <sz val="13"/>
      <color theme="3"/>
      <name val="宋体"/>
      <charset val="134"/>
      <scheme val="minor"/>
    </font>
    <font>
      <sz val="11"/>
      <color rgb="FFFF0000"/>
      <name val="宋体"/>
      <charset val="0"/>
      <scheme val="minor"/>
    </font>
    <font>
      <b/>
      <sz val="11"/>
      <color rgb="FFFA7D00"/>
      <name val="宋体"/>
      <charset val="0"/>
      <scheme val="minor"/>
    </font>
    <font>
      <sz val="12"/>
      <name val="MS Sans Serif"/>
      <charset val="134"/>
    </font>
    <font>
      <sz val="10"/>
      <name val="MS Sans Serif"/>
      <charset val="134"/>
    </font>
    <font>
      <i/>
      <sz val="11"/>
      <color rgb="FF7F7F7F"/>
      <name val="宋体"/>
      <charset val="0"/>
      <scheme val="minor"/>
    </font>
    <font>
      <b/>
      <sz val="15"/>
      <color theme="3"/>
      <name val="宋体"/>
      <charset val="134"/>
      <scheme val="minor"/>
    </font>
    <font>
      <sz val="12"/>
      <name val="???"/>
      <charset val="134"/>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sz val="8"/>
      <name val="Arial"/>
      <charset val="134"/>
    </font>
    <font>
      <u val="singleAccounting"/>
      <vertAlign val="subscript"/>
      <sz val="10"/>
      <name val="Times New Roman"/>
      <charset val="134"/>
    </font>
    <font>
      <sz val="11"/>
      <name val="蹈框"/>
      <charset val="134"/>
    </font>
    <font>
      <i/>
      <sz val="9"/>
      <name val="Times New Roman"/>
      <charset val="134"/>
    </font>
    <font>
      <b/>
      <sz val="10"/>
      <name val="Helv"/>
      <charset val="134"/>
    </font>
    <font>
      <i/>
      <sz val="12"/>
      <name val="Times New Roman"/>
      <charset val="134"/>
    </font>
    <font>
      <b/>
      <sz val="11"/>
      <name val="Helv"/>
      <charset val="134"/>
    </font>
    <font>
      <b/>
      <sz val="8"/>
      <name val="Arial"/>
      <charset val="134"/>
    </font>
    <font>
      <sz val="10"/>
      <name val="MS Serif"/>
      <charset val="134"/>
    </font>
    <font>
      <sz val="10"/>
      <name val="Courier"/>
      <charset val="134"/>
    </font>
    <font>
      <sz val="20"/>
      <name val="Letter Gothic (W1)"/>
      <charset val="134"/>
    </font>
    <font>
      <b/>
      <sz val="12"/>
      <name val="Helv"/>
      <charset val="134"/>
    </font>
    <font>
      <b/>
      <sz val="12"/>
      <name val="Arial"/>
      <charset val="134"/>
    </font>
    <font>
      <b/>
      <sz val="13"/>
      <name val="Times New Roman"/>
      <charset val="134"/>
    </font>
    <font>
      <b/>
      <i/>
      <sz val="12"/>
      <name val="Times New Roman"/>
      <charset val="134"/>
    </font>
    <font>
      <sz val="7"/>
      <name val="Small Fonts"/>
      <charset val="134"/>
    </font>
    <font>
      <sz val="10"/>
      <name val="Tms Rmn"/>
      <charset val="134"/>
    </font>
    <font>
      <b/>
      <sz val="14"/>
      <color indexed="9"/>
      <name val="Times New Roman"/>
      <charset val="134"/>
    </font>
    <font>
      <b/>
      <sz val="12"/>
      <name val="MS Sans Serif"/>
      <charset val="134"/>
    </font>
    <font>
      <b/>
      <sz val="8"/>
      <color indexed="8"/>
      <name val="Helv"/>
      <charset val="134"/>
    </font>
    <font>
      <b/>
      <sz val="10"/>
      <name val="MS Sans Serif"/>
      <charset val="134"/>
    </font>
    <font>
      <sz val="12"/>
      <name val="楷体"/>
      <charset val="134"/>
    </font>
    <font>
      <sz val="12"/>
      <name val="바탕체"/>
      <charset val="134"/>
    </font>
    <font>
      <vertAlign val="superscript"/>
      <sz val="10"/>
      <name val="Times New Roman"/>
      <charset val="134"/>
    </font>
    <font>
      <sz val="9"/>
      <name val="Times New Roman"/>
      <charset val="134"/>
    </font>
    <font>
      <u/>
      <sz val="10"/>
      <color indexed="12"/>
      <name val="Times New Roman"/>
      <charset val="134"/>
    </font>
    <font>
      <b/>
      <sz val="12"/>
      <name val="宋体"/>
      <charset val="134"/>
    </font>
    <font>
      <b/>
      <sz val="12"/>
      <color indexed="10"/>
      <name val="Times New Roman"/>
      <charset val="134"/>
    </font>
    <font>
      <b/>
      <sz val="12"/>
      <color indexed="10"/>
      <name val="仿宋_GB2312"/>
      <charset val="134"/>
    </font>
    <font>
      <b/>
      <sz val="9"/>
      <name val="宋体"/>
      <charset val="134"/>
    </font>
    <font>
      <sz val="9"/>
      <name val="宋体"/>
      <charset val="134"/>
    </font>
    <font>
      <vertAlign val="superscript"/>
      <sz val="12"/>
      <name val="宋体"/>
      <charset val="134"/>
    </font>
    <font>
      <sz val="12"/>
      <name val="宋体"/>
      <charset val="134"/>
    </font>
  </fonts>
  <fills count="4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lightGray">
        <bgColor indexed="55"/>
      </patternFill>
    </fill>
    <fill>
      <patternFill patternType="solid">
        <fgColor indexed="44"/>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indexed="31"/>
        <bgColor indexed="64"/>
      </patternFill>
    </fill>
    <fill>
      <patternFill patternType="solid">
        <fgColor indexed="12"/>
        <bgColor indexed="64"/>
      </patternFill>
    </fill>
    <fill>
      <patternFill patternType="solid">
        <fgColor indexed="54"/>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medium">
        <color auto="1"/>
      </bottom>
      <diagonal/>
    </border>
    <border>
      <left/>
      <right/>
      <top style="double">
        <color auto="1"/>
      </top>
      <bottom/>
      <diagonal/>
    </border>
    <border>
      <left/>
      <right/>
      <top/>
      <bottom style="double">
        <color indexed="9"/>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8"/>
      </right>
      <top/>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right/>
      <top style="thin">
        <color auto="1"/>
      </top>
      <bottom style="medium">
        <color auto="1"/>
      </bottom>
      <diagonal/>
    </border>
    <border>
      <left style="double">
        <color indexed="8"/>
      </left>
      <right/>
      <top/>
      <bottom style="double">
        <color indexed="9"/>
      </bottom>
      <diagonal/>
    </border>
    <border>
      <left style="double">
        <color indexed="9"/>
      </left>
      <right/>
      <top/>
      <bottom style="double">
        <color indexed="8"/>
      </bottom>
      <diagonal/>
    </border>
    <border>
      <left/>
      <right/>
      <top/>
      <bottom style="double">
        <color indexed="8"/>
      </bottom>
      <diagonal/>
    </border>
    <border>
      <left/>
      <right style="thin">
        <color auto="1"/>
      </right>
      <top style="double">
        <color indexed="9"/>
      </top>
      <bottom/>
      <diagonal/>
    </border>
    <border>
      <left/>
      <right style="double">
        <color indexed="9"/>
      </right>
      <top style="double">
        <color indexed="8"/>
      </top>
      <bottom/>
      <diagonal/>
    </border>
    <border>
      <left style="double">
        <color indexed="9"/>
      </left>
      <right style="thin">
        <color auto="1"/>
      </right>
      <top/>
      <bottom/>
      <diagonal/>
    </border>
    <border>
      <left/>
      <right style="double">
        <color indexed="9"/>
      </right>
      <top/>
      <bottom/>
      <diagonal/>
    </border>
    <border>
      <left/>
      <right style="medium">
        <color auto="1"/>
      </right>
      <top style="thin">
        <color auto="1"/>
      </top>
      <bottom style="medium">
        <color auto="1"/>
      </bottom>
      <diagonal/>
    </border>
    <border>
      <left/>
      <right style="double">
        <color indexed="9"/>
      </right>
      <top/>
      <bottom style="double">
        <color indexed="9"/>
      </bottom>
      <diagonal/>
    </border>
    <border>
      <left/>
      <right style="thin">
        <color auto="1"/>
      </right>
      <top/>
      <bottom style="double">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style="medium">
        <color auto="1"/>
      </top>
      <bottom style="medium">
        <color auto="1"/>
      </bottom>
      <diagonal/>
    </border>
  </borders>
  <cellStyleXfs count="199">
    <xf numFmtId="0" fontId="0" fillId="0" borderId="0"/>
    <xf numFmtId="42" fontId="81" fillId="0" borderId="0" applyFont="0" applyFill="0" applyBorder="0" applyAlignment="0" applyProtection="0">
      <alignment vertical="center"/>
    </xf>
    <xf numFmtId="0" fontId="80" fillId="19" borderId="0" applyNumberFormat="0" applyBorder="0" applyAlignment="0" applyProtection="0">
      <alignment vertical="center"/>
    </xf>
    <xf numFmtId="0" fontId="78" fillId="12" borderId="75" applyNumberFormat="0" applyAlignment="0" applyProtection="0">
      <alignment vertical="center"/>
    </xf>
    <xf numFmtId="44" fontId="81" fillId="0" borderId="0" applyFont="0" applyFill="0" applyBorder="0" applyAlignment="0" applyProtection="0">
      <alignment vertical="center"/>
    </xf>
    <xf numFmtId="0" fontId="79" fillId="0" borderId="0"/>
    <xf numFmtId="0" fontId="76" fillId="0" borderId="0">
      <alignment horizontal="center" wrapText="1"/>
      <protection locked="0"/>
    </xf>
    <xf numFmtId="41" fontId="81" fillId="0" borderId="0" applyFont="0" applyFill="0" applyBorder="0" applyAlignment="0" applyProtection="0">
      <alignment vertical="center"/>
    </xf>
    <xf numFmtId="0" fontId="80" fillId="17" borderId="0" applyNumberFormat="0" applyBorder="0" applyAlignment="0" applyProtection="0">
      <alignment vertical="center"/>
    </xf>
    <xf numFmtId="0" fontId="86" fillId="20" borderId="0" applyNumberFormat="0" applyBorder="0" applyAlignment="0" applyProtection="0">
      <alignment vertical="center"/>
    </xf>
    <xf numFmtId="43" fontId="12" fillId="0" borderId="0" applyFont="0" applyFill="0" applyBorder="0" applyAlignment="0" applyProtection="0"/>
    <xf numFmtId="0" fontId="83" fillId="23" borderId="0" applyNumberFormat="0" applyBorder="0" applyAlignment="0" applyProtection="0">
      <alignment vertical="center"/>
    </xf>
    <xf numFmtId="0" fontId="3" fillId="0" borderId="0" applyNumberFormat="0" applyFill="0" applyBorder="0" applyAlignment="0" applyProtection="0">
      <alignment vertical="top"/>
      <protection locked="0"/>
    </xf>
    <xf numFmtId="9" fontId="12" fillId="0" borderId="0" applyFont="0" applyFill="0" applyBorder="0" applyAlignment="0" applyProtection="0"/>
    <xf numFmtId="177" fontId="7" fillId="0" borderId="0" applyFont="0" applyFill="0" applyBorder="0" applyAlignment="0" applyProtection="0"/>
    <xf numFmtId="0" fontId="84" fillId="0" borderId="0" applyNumberFormat="0" applyFill="0" applyBorder="0" applyAlignment="0" applyProtection="0">
      <alignment vertical="center"/>
    </xf>
    <xf numFmtId="0" fontId="81" fillId="24" borderId="77" applyNumberFormat="0" applyFont="0" applyAlignment="0" applyProtection="0">
      <alignment vertical="center"/>
    </xf>
    <xf numFmtId="0" fontId="89" fillId="0" borderId="0" applyNumberFormat="0" applyAlignment="0">
      <alignment horizontal="left"/>
    </xf>
    <xf numFmtId="0" fontId="83" fillId="28" borderId="0" applyNumberFormat="0" applyBorder="0" applyAlignment="0" applyProtection="0">
      <alignment vertical="center"/>
    </xf>
    <xf numFmtId="0" fontId="88"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12" fillId="0" borderId="0"/>
    <xf numFmtId="0" fontId="87"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7" fillId="0" borderId="0"/>
    <xf numFmtId="0" fontId="96" fillId="0" borderId="78" applyNumberFormat="0" applyFill="0" applyAlignment="0" applyProtection="0">
      <alignment vertical="center"/>
    </xf>
    <xf numFmtId="0" fontId="90" fillId="0" borderId="78" applyNumberFormat="0" applyFill="0" applyAlignment="0" applyProtection="0">
      <alignment vertical="center"/>
    </xf>
    <xf numFmtId="0" fontId="7" fillId="0" borderId="0">
      <protection locked="0"/>
    </xf>
    <xf numFmtId="0" fontId="83" fillId="32" borderId="0" applyNumberFormat="0" applyBorder="0" applyAlignment="0" applyProtection="0">
      <alignment vertical="center"/>
    </xf>
    <xf numFmtId="0" fontId="88" fillId="0" borderId="79" applyNumberFormat="0" applyFill="0" applyAlignment="0" applyProtection="0">
      <alignment vertical="center"/>
    </xf>
    <xf numFmtId="0" fontId="97" fillId="0" borderId="0"/>
    <xf numFmtId="0" fontId="83" fillId="16" borderId="0" applyNumberFormat="0" applyBorder="0" applyAlignment="0" applyProtection="0">
      <alignment vertical="center"/>
    </xf>
    <xf numFmtId="0" fontId="98" fillId="31" borderId="80" applyNumberFormat="0" applyAlignment="0" applyProtection="0">
      <alignment vertical="center"/>
    </xf>
    <xf numFmtId="178" fontId="17" fillId="0" borderId="0" applyFont="0" applyFill="0" applyBorder="0" applyAlignment="0" applyProtection="0"/>
    <xf numFmtId="49" fontId="2" fillId="0" borderId="0" applyProtection="0">
      <alignment horizontal="left"/>
    </xf>
    <xf numFmtId="0" fontId="7" fillId="0" borderId="0">
      <protection locked="0"/>
    </xf>
    <xf numFmtId="0" fontId="92" fillId="31" borderId="75" applyNumberFormat="0" applyAlignment="0" applyProtection="0">
      <alignment vertical="center"/>
    </xf>
    <xf numFmtId="0" fontId="100" fillId="35" borderId="81" applyNumberFormat="0" applyAlignment="0" applyProtection="0">
      <alignment vertical="center"/>
    </xf>
    <xf numFmtId="0" fontId="83" fillId="37" borderId="0" applyNumberFormat="0" applyBorder="0" applyAlignment="0" applyProtection="0">
      <alignment vertical="center"/>
    </xf>
    <xf numFmtId="0" fontId="7" fillId="0" borderId="0">
      <protection locked="0"/>
    </xf>
    <xf numFmtId="0" fontId="80" fillId="33" borderId="0" applyNumberFormat="0" applyBorder="0" applyAlignment="0" applyProtection="0">
      <alignment vertical="center"/>
    </xf>
    <xf numFmtId="0" fontId="85" fillId="0" borderId="76" applyNumberFormat="0" applyFill="0" applyAlignment="0" applyProtection="0">
      <alignment vertical="center"/>
    </xf>
    <xf numFmtId="0" fontId="77" fillId="0" borderId="74" applyNumberFormat="0" applyFill="0" applyAlignment="0" applyProtection="0">
      <alignment vertical="center"/>
    </xf>
    <xf numFmtId="0" fontId="101" fillId="38" borderId="0" applyNumberFormat="0" applyBorder="0" applyAlignment="0" applyProtection="0">
      <alignment vertical="center"/>
    </xf>
    <xf numFmtId="0" fontId="99" fillId="34" borderId="0" applyNumberFormat="0" applyBorder="0" applyAlignment="0" applyProtection="0">
      <alignment vertical="center"/>
    </xf>
    <xf numFmtId="0" fontId="80" fillId="29" borderId="0" applyNumberFormat="0" applyBorder="0" applyAlignment="0" applyProtection="0">
      <alignment vertical="center"/>
    </xf>
    <xf numFmtId="0" fontId="83" fillId="39" borderId="0" applyNumberFormat="0" applyBorder="0" applyAlignment="0" applyProtection="0">
      <alignment vertical="center"/>
    </xf>
    <xf numFmtId="0" fontId="80" fillId="25" borderId="0" applyNumberFormat="0" applyBorder="0" applyAlignment="0" applyProtection="0">
      <alignment vertical="center"/>
    </xf>
    <xf numFmtId="0" fontId="80" fillId="13" borderId="0" applyNumberFormat="0" applyBorder="0" applyAlignment="0" applyProtection="0">
      <alignment vertical="center"/>
    </xf>
    <xf numFmtId="0" fontId="80" fillId="22" borderId="0" applyNumberFormat="0" applyBorder="0" applyAlignment="0" applyProtection="0">
      <alignment vertical="center"/>
    </xf>
    <xf numFmtId="0" fontId="80" fillId="36" borderId="0" applyNumberFormat="0" applyBorder="0" applyAlignment="0" applyProtection="0">
      <alignment vertical="center"/>
    </xf>
    <xf numFmtId="0" fontId="83" fillId="15" borderId="0" applyNumberFormat="0" applyBorder="0" applyAlignment="0" applyProtection="0">
      <alignment vertical="center"/>
    </xf>
    <xf numFmtId="0" fontId="94" fillId="0" borderId="0" applyNumberFormat="0" applyFont="0" applyFill="0" applyBorder="0" applyAlignment="0" applyProtection="0">
      <alignment horizontal="left"/>
    </xf>
    <xf numFmtId="0" fontId="7" fillId="0" borderId="0"/>
    <xf numFmtId="0" fontId="83" fillId="18" borderId="0" applyNumberFormat="0" applyBorder="0" applyAlignment="0" applyProtection="0">
      <alignment vertical="center"/>
    </xf>
    <xf numFmtId="0" fontId="80" fillId="21" borderId="0" applyNumberFormat="0" applyBorder="0" applyAlignment="0" applyProtection="0">
      <alignment vertical="center"/>
    </xf>
    <xf numFmtId="0" fontId="80" fillId="41" borderId="0" applyNumberFormat="0" applyBorder="0" applyAlignment="0" applyProtection="0">
      <alignment vertical="center"/>
    </xf>
    <xf numFmtId="0" fontId="7" fillId="0" borderId="0">
      <protection locked="0"/>
    </xf>
    <xf numFmtId="0" fontId="83" fillId="14" borderId="0" applyNumberFormat="0" applyBorder="0" applyAlignment="0" applyProtection="0">
      <alignment vertical="center"/>
    </xf>
    <xf numFmtId="0" fontId="80" fillId="27" borderId="0" applyNumberFormat="0" applyBorder="0" applyAlignment="0" applyProtection="0">
      <alignment vertical="center"/>
    </xf>
    <xf numFmtId="0" fontId="83" fillId="26" borderId="0" applyNumberFormat="0" applyBorder="0" applyAlignment="0" applyProtection="0">
      <alignment vertical="center"/>
    </xf>
    <xf numFmtId="0" fontId="7" fillId="0" borderId="0">
      <protection locked="0"/>
    </xf>
    <xf numFmtId="0" fontId="7" fillId="0" borderId="0">
      <protection locked="0"/>
    </xf>
    <xf numFmtId="0" fontId="83" fillId="40" borderId="0" applyNumberFormat="0" applyBorder="0" applyAlignment="0" applyProtection="0">
      <alignment vertical="center"/>
    </xf>
    <xf numFmtId="181" fontId="12" fillId="0" borderId="0" applyFont="0" applyFill="0" applyBorder="0" applyAlignment="0" applyProtection="0"/>
    <xf numFmtId="0" fontId="80" fillId="42" borderId="0" applyNumberFormat="0" applyBorder="0" applyAlignment="0" applyProtection="0">
      <alignment vertical="center"/>
    </xf>
    <xf numFmtId="0" fontId="83" fillId="30" borderId="0" applyNumberFormat="0" applyBorder="0" applyAlignment="0" applyProtection="0">
      <alignment vertical="center"/>
    </xf>
    <xf numFmtId="0" fontId="82" fillId="0" borderId="0" applyFont="0" applyFill="0" applyBorder="0" applyAlignment="0" applyProtection="0"/>
    <xf numFmtId="0" fontId="82" fillId="0" borderId="0" applyFont="0" applyFill="0" applyBorder="0" applyAlignment="0" applyProtection="0"/>
    <xf numFmtId="0" fontId="12" fillId="0" borderId="0"/>
    <xf numFmtId="0" fontId="7" fillId="0" borderId="0">
      <protection locked="0"/>
    </xf>
    <xf numFmtId="0" fontId="7" fillId="0" borderId="0">
      <protection locked="0"/>
    </xf>
    <xf numFmtId="0" fontId="7" fillId="0" borderId="0">
      <protection locked="0"/>
    </xf>
    <xf numFmtId="0" fontId="13" fillId="0" borderId="0"/>
    <xf numFmtId="0" fontId="7" fillId="0" borderId="0">
      <protection locked="0"/>
    </xf>
    <xf numFmtId="0" fontId="7" fillId="0" borderId="0">
      <protection locked="0"/>
    </xf>
    <xf numFmtId="183" fontId="2" fillId="0" borderId="0" applyFill="0" applyBorder="0" applyProtection="0">
      <alignment horizontal="right"/>
    </xf>
    <xf numFmtId="0" fontId="7" fillId="0" borderId="0">
      <protection locked="0"/>
    </xf>
    <xf numFmtId="0" fontId="7" fillId="0" borderId="0">
      <protection locked="0"/>
    </xf>
    <xf numFmtId="0" fontId="7"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102" fillId="7" borderId="1"/>
    <xf numFmtId="0" fontId="7" fillId="0" borderId="0"/>
    <xf numFmtId="0" fontId="7" fillId="0" borderId="0"/>
    <xf numFmtId="43" fontId="17" fillId="0" borderId="0" applyFont="0" applyFill="0" applyBorder="0" applyAlignment="0" applyProtection="0"/>
    <xf numFmtId="0" fontId="7" fillId="0" borderId="0"/>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xf numFmtId="185" fontId="2" fillId="0" borderId="0" applyFill="0" applyBorder="0" applyProtection="0">
      <alignment horizontal="right"/>
    </xf>
    <xf numFmtId="188" fontId="2" fillId="0" borderId="0" applyFill="0" applyBorder="0" applyProtection="0">
      <alignment horizontal="right"/>
    </xf>
    <xf numFmtId="176" fontId="103" fillId="0" borderId="0" applyFill="0" applyBorder="0" applyProtection="0">
      <alignment horizontal="center"/>
    </xf>
    <xf numFmtId="0" fontId="104" fillId="0" borderId="0"/>
    <xf numFmtId="14" fontId="76" fillId="0" borderId="0">
      <alignment horizontal="center" wrapText="1"/>
      <protection locked="0"/>
    </xf>
    <xf numFmtId="191" fontId="2" fillId="0" borderId="0" applyFill="0" applyBorder="0" applyProtection="0">
      <alignment horizontal="right"/>
    </xf>
    <xf numFmtId="193" fontId="103" fillId="0" borderId="0" applyFill="0" applyBorder="0" applyProtection="0">
      <alignment horizontal="center"/>
    </xf>
    <xf numFmtId="194" fontId="105" fillId="0" borderId="0" applyFill="0" applyBorder="0" applyProtection="0">
      <alignment horizontal="right"/>
    </xf>
    <xf numFmtId="182" fontId="2" fillId="0" borderId="0" applyFill="0" applyBorder="0" applyProtection="0">
      <alignment horizontal="right"/>
    </xf>
    <xf numFmtId="190" fontId="2" fillId="0" borderId="0" applyFill="0" applyBorder="0" applyProtection="0">
      <alignment horizontal="right"/>
    </xf>
    <xf numFmtId="195" fontId="12" fillId="0" borderId="0" applyFill="0" applyBorder="0" applyAlignment="0"/>
    <xf numFmtId="184" fontId="7" fillId="0" borderId="0"/>
    <xf numFmtId="0" fontId="106" fillId="0" borderId="0"/>
    <xf numFmtId="0" fontId="107" fillId="0" borderId="0" applyFill="0" applyBorder="0">
      <alignment horizontal="right"/>
    </xf>
    <xf numFmtId="0" fontId="108" fillId="0" borderId="82"/>
    <xf numFmtId="0" fontId="12" fillId="0" borderId="0" applyFill="0" applyBorder="0">
      <alignment horizontal="right"/>
    </xf>
    <xf numFmtId="38" fontId="102" fillId="9" borderId="0" applyNumberFormat="0" applyBorder="0" applyAlignment="0" applyProtection="0"/>
    <xf numFmtId="0" fontId="109" fillId="0" borderId="9">
      <alignment horizontal="center"/>
    </xf>
    <xf numFmtId="184" fontId="7" fillId="0" borderId="0"/>
    <xf numFmtId="197" fontId="17" fillId="0" borderId="0" applyFont="0" applyFill="0" applyBorder="0" applyAlignment="0" applyProtection="0"/>
    <xf numFmtId="184" fontId="7" fillId="0" borderId="0"/>
    <xf numFmtId="184" fontId="7" fillId="0" borderId="0"/>
    <xf numFmtId="184" fontId="7" fillId="0" borderId="0"/>
    <xf numFmtId="184" fontId="7" fillId="0" borderId="0"/>
    <xf numFmtId="184" fontId="7" fillId="0" borderId="0"/>
    <xf numFmtId="184" fontId="7" fillId="0" borderId="0"/>
    <xf numFmtId="41" fontId="7" fillId="0" borderId="0" applyFont="0" applyFill="0" applyBorder="0" applyAlignment="0" applyProtection="0"/>
    <xf numFmtId="198" fontId="2" fillId="0" borderId="0" applyFont="0" applyFill="0" applyBorder="0" applyAlignment="0" applyProtection="0"/>
    <xf numFmtId="200" fontId="2" fillId="0" borderId="0"/>
    <xf numFmtId="0" fontId="110" fillId="0" borderId="0" applyNumberFormat="0" applyAlignment="0">
      <alignment horizontal="left"/>
    </xf>
    <xf numFmtId="0" fontId="111" fillId="0" borderId="0" applyNumberFormat="0" applyAlignment="0"/>
    <xf numFmtId="201" fontId="17" fillId="0" borderId="0" applyFont="0" applyFill="0" applyBorder="0" applyAlignment="0" applyProtection="0"/>
    <xf numFmtId="202" fontId="112" fillId="0" borderId="0" applyFont="0" applyFill="0" applyBorder="0" applyAlignment="0" applyProtection="0"/>
    <xf numFmtId="204" fontId="112" fillId="0" borderId="0" applyFont="0" applyFill="0" applyBorder="0" applyAlignment="0" applyProtection="0"/>
    <xf numFmtId="15" fontId="94" fillId="0" borderId="0"/>
    <xf numFmtId="0" fontId="17" fillId="0" borderId="0"/>
    <xf numFmtId="179" fontId="2" fillId="0" borderId="0" applyFont="0" applyFill="0" applyBorder="0" applyAlignment="0" applyProtection="0"/>
    <xf numFmtId="0" fontId="7" fillId="0" borderId="0">
      <protection locked="0"/>
    </xf>
    <xf numFmtId="205" fontId="63" fillId="0" borderId="0">
      <alignment horizontal="right"/>
    </xf>
    <xf numFmtId="0" fontId="7" fillId="0" borderId="0"/>
    <xf numFmtId="43" fontId="2" fillId="0" borderId="0" applyFont="0" applyFill="0" applyBorder="0" applyAlignment="0" applyProtection="0"/>
    <xf numFmtId="0" fontId="113" fillId="0" borderId="0">
      <alignment horizontal="left"/>
    </xf>
    <xf numFmtId="0" fontId="17" fillId="0" borderId="0"/>
    <xf numFmtId="0" fontId="114" fillId="0" borderId="83" applyNumberFormat="0" applyAlignment="0" applyProtection="0">
      <alignment horizontal="left" vertical="center"/>
    </xf>
    <xf numFmtId="0" fontId="114" fillId="0" borderId="3">
      <alignment horizontal="left" vertical="center"/>
    </xf>
    <xf numFmtId="10" fontId="102" fillId="2" borderId="1" applyNumberFormat="0" applyBorder="0" applyAlignment="0" applyProtection="0"/>
    <xf numFmtId="206" fontId="17" fillId="8" borderId="0"/>
    <xf numFmtId="0" fontId="107" fillId="43" borderId="0" applyNumberFormat="0" applyFont="0" applyBorder="0" applyAlignment="0" applyProtection="0">
      <alignment horizontal="right"/>
    </xf>
    <xf numFmtId="38" fontId="1" fillId="0" borderId="0"/>
    <xf numFmtId="38" fontId="115" fillId="0" borderId="0"/>
    <xf numFmtId="38" fontId="116" fillId="0" borderId="0"/>
    <xf numFmtId="38" fontId="107" fillId="0" borderId="0"/>
    <xf numFmtId="0" fontId="63" fillId="0" borderId="0"/>
    <xf numFmtId="0" fontId="63" fillId="0" borderId="0"/>
    <xf numFmtId="0" fontId="12" fillId="0" borderId="0" applyFont="0" applyFill="0">
      <alignment horizontal="fill"/>
    </xf>
    <xf numFmtId="206" fontId="17" fillId="44" borderId="0"/>
    <xf numFmtId="0" fontId="17" fillId="0" borderId="0"/>
    <xf numFmtId="207" fontId="17" fillId="0" borderId="0" applyFont="0" applyFill="0" applyBorder="0" applyAlignment="0" applyProtection="0"/>
    <xf numFmtId="0" fontId="17" fillId="0" borderId="0"/>
    <xf numFmtId="209" fontId="17" fillId="0" borderId="0" applyFont="0" applyFill="0" applyBorder="0" applyAlignment="0" applyProtection="0"/>
    <xf numFmtId="0" fontId="2" fillId="0" borderId="0"/>
    <xf numFmtId="37" fontId="117" fillId="0" borderId="0"/>
    <xf numFmtId="39" fontId="17" fillId="0" borderId="0"/>
    <xf numFmtId="0" fontId="2" fillId="0" borderId="0"/>
    <xf numFmtId="0" fontId="2" fillId="0" borderId="0"/>
    <xf numFmtId="0" fontId="82" fillId="0" borderId="0" applyFont="0" applyFill="0" applyBorder="0" applyAlignment="0" applyProtection="0"/>
    <xf numFmtId="0" fontId="2" fillId="0" borderId="0"/>
    <xf numFmtId="198" fontId="7" fillId="0" borderId="0" applyFont="0" applyFill="0" applyBorder="0" applyAlignment="0" applyProtection="0"/>
    <xf numFmtId="10" fontId="7" fillId="0" borderId="0" applyFont="0" applyFill="0" applyBorder="0" applyAlignment="0" applyProtection="0"/>
    <xf numFmtId="9" fontId="2" fillId="0" borderId="0" applyFont="0" applyFill="0" applyBorder="0" applyAlignment="0" applyProtection="0"/>
    <xf numFmtId="0" fontId="12" fillId="0" borderId="0"/>
    <xf numFmtId="0" fontId="102" fillId="9" borderId="1"/>
    <xf numFmtId="189" fontId="118" fillId="0" borderId="0"/>
    <xf numFmtId="210" fontId="17" fillId="0" borderId="0" applyNumberFormat="0" applyFill="0" applyBorder="0" applyAlignment="0" applyProtection="0">
      <alignment horizontal="left"/>
    </xf>
    <xf numFmtId="0" fontId="119" fillId="45" borderId="0" applyNumberFormat="0"/>
    <xf numFmtId="0" fontId="120" fillId="0" borderId="1">
      <alignment horizontal="center"/>
    </xf>
    <xf numFmtId="0" fontId="120" fillId="0" borderId="0">
      <alignment horizontal="center" vertical="center"/>
    </xf>
    <xf numFmtId="0" fontId="93" fillId="0" borderId="0" applyNumberFormat="0" applyFill="0">
      <alignment horizontal="left" vertical="center"/>
    </xf>
    <xf numFmtId="0" fontId="108" fillId="0" borderId="0"/>
    <xf numFmtId="40" fontId="121" fillId="0" borderId="0" applyBorder="0">
      <alignment horizontal="right"/>
    </xf>
    <xf numFmtId="0" fontId="17" fillId="0" borderId="0"/>
    <xf numFmtId="0" fontId="12" fillId="0" borderId="0"/>
    <xf numFmtId="0" fontId="17" fillId="0" borderId="0"/>
    <xf numFmtId="0" fontId="17" fillId="0" borderId="0"/>
    <xf numFmtId="0" fontId="12" fillId="0" borderId="0"/>
    <xf numFmtId="0" fontId="12" fillId="0" borderId="0" applyNumberFormat="0" applyFill="0" applyBorder="0" applyAlignment="0" applyProtection="0"/>
    <xf numFmtId="0" fontId="122" fillId="0" borderId="0" applyNumberFormat="0" applyFill="0" applyBorder="0" applyAlignment="0" applyProtection="0"/>
    <xf numFmtId="0" fontId="6" fillId="0" borderId="0" applyFill="0" applyBorder="0" applyAlignment="0"/>
    <xf numFmtId="199" fontId="17" fillId="0" borderId="0" applyFont="0" applyFill="0" applyBorder="0" applyAlignment="0" applyProtection="0"/>
    <xf numFmtId="187" fontId="17" fillId="0" borderId="0" applyFont="0" applyFill="0" applyBorder="0" applyAlignment="0" applyProtection="0"/>
    <xf numFmtId="213" fontId="17" fillId="0" borderId="0" applyFont="0" applyFill="0" applyBorder="0" applyAlignment="0" applyProtection="0"/>
    <xf numFmtId="0" fontId="2" fillId="0" borderId="0"/>
    <xf numFmtId="0" fontId="123" fillId="0" borderId="0"/>
    <xf numFmtId="41" fontId="2" fillId="0" borderId="0" applyFont="0" applyFill="0" applyBorder="0" applyAlignment="0" applyProtection="0"/>
    <xf numFmtId="208" fontId="12" fillId="0" borderId="0" applyFont="0" applyFill="0" applyBorder="0" applyAlignment="0" applyProtection="0"/>
    <xf numFmtId="198" fontId="7" fillId="0" borderId="1" applyNumberFormat="0"/>
    <xf numFmtId="38" fontId="82" fillId="0" borderId="0" applyFont="0" applyFill="0" applyBorder="0" applyAlignment="0" applyProtection="0"/>
    <xf numFmtId="40" fontId="82" fillId="0" borderId="0" applyFont="0" applyFill="0" applyBorder="0" applyAlignment="0" applyProtection="0"/>
    <xf numFmtId="0" fontId="82" fillId="0" borderId="0" applyFont="0" applyFill="0" applyBorder="0" applyAlignment="0" applyProtection="0"/>
    <xf numFmtId="0" fontId="124" fillId="0" borderId="0"/>
    <xf numFmtId="0" fontId="7" fillId="0" borderId="0"/>
  </cellStyleXfs>
  <cellXfs count="649">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186" fontId="3" fillId="2" borderId="0" xfId="12" applyNumberFormat="1" applyFill="1" applyAlignment="1" applyProtection="1">
      <alignment horizontal="left" vertical="center" shrinkToFit="1"/>
      <protection locked="0" hidden="1"/>
    </xf>
    <xf numFmtId="0" fontId="4" fillId="0" borderId="0" xfId="12" applyFont="1" applyAlignment="1" applyProtection="1">
      <alignment horizontal="left"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214" fontId="2" fillId="0" borderId="0" xfId="0" applyNumberFormat="1" applyFont="1" applyAlignment="1">
      <alignment horizontal="center" vertical="center"/>
    </xf>
    <xf numFmtId="214" fontId="2" fillId="0" borderId="0" xfId="0" applyNumberFormat="1"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3" borderId="1" xfId="182" applyFont="1" applyFill="1" applyBorder="1" applyAlignment="1">
      <alignment horizontal="center" vertical="center"/>
    </xf>
    <xf numFmtId="0" fontId="2" fillId="0" borderId="1" xfId="0" applyFont="1" applyBorder="1" applyAlignment="1">
      <alignment horizontal="center" vertical="center"/>
    </xf>
    <xf numFmtId="0" fontId="2" fillId="3" borderId="1" xfId="182" applyFont="1" applyFill="1" applyBorder="1" applyAlignment="1">
      <alignment horizontal="center" vertical="center"/>
    </xf>
    <xf numFmtId="0" fontId="6" fillId="0" borderId="1" xfId="0" applyFont="1" applyBorder="1" applyAlignment="1">
      <alignment horizontal="left" vertical="center"/>
    </xf>
    <xf numFmtId="0" fontId="2" fillId="3" borderId="1" xfId="0" applyFont="1" applyFill="1" applyBorder="1" applyAlignment="1">
      <alignment horizontal="left"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49" fontId="6" fillId="0" borderId="0" xfId="0" applyNumberFormat="1" applyFont="1" applyAlignment="1">
      <alignment vertical="center"/>
    </xf>
    <xf numFmtId="0" fontId="6" fillId="0" borderId="0" xfId="0" applyFont="1" applyAlignment="1">
      <alignment vertical="center"/>
    </xf>
    <xf numFmtId="0" fontId="2" fillId="0" borderId="0" xfId="0" applyNumberFormat="1" applyFont="1" applyAlignment="1">
      <alignment horizontal="center" vertical="center"/>
    </xf>
    <xf numFmtId="0" fontId="6" fillId="0" borderId="1" xfId="179" applyFont="1" applyBorder="1" applyAlignment="1">
      <alignment horizontal="center" vertical="center" wrapText="1"/>
    </xf>
    <xf numFmtId="0" fontId="2" fillId="0" borderId="1" xfId="179" applyFont="1" applyBorder="1" applyAlignment="1">
      <alignment horizontal="center" vertical="center" wrapText="1"/>
    </xf>
    <xf numFmtId="0" fontId="2" fillId="0" borderId="2" xfId="179" applyFont="1" applyBorder="1" applyAlignment="1">
      <alignment horizontal="center" vertical="center" wrapText="1"/>
    </xf>
    <xf numFmtId="0" fontId="2" fillId="0" borderId="4" xfId="179" applyFont="1" applyBorder="1" applyAlignment="1">
      <alignment horizontal="center" vertical="center" wrapText="1"/>
    </xf>
    <xf numFmtId="43" fontId="2" fillId="0" borderId="1" xfId="0" applyNumberFormat="1" applyFont="1" applyBorder="1" applyAlignment="1">
      <alignment horizontal="right" vertical="center"/>
    </xf>
    <xf numFmtId="215"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6" fillId="0" borderId="0" xfId="0" applyFont="1" applyAlignment="1">
      <alignment horizontal="right" vertical="center"/>
    </xf>
    <xf numFmtId="0" fontId="2" fillId="0" borderId="1" xfId="0" applyFont="1" applyBorder="1" applyAlignment="1">
      <alignment vertical="center"/>
    </xf>
    <xf numFmtId="0" fontId="7" fillId="0" borderId="0" xfId="198"/>
    <xf numFmtId="0" fontId="6" fillId="4" borderId="0" xfId="198" applyFont="1" applyFill="1"/>
    <xf numFmtId="0" fontId="7" fillId="4" borderId="0" xfId="198" applyFill="1"/>
    <xf numFmtId="0" fontId="7" fillId="5" borderId="5" xfId="198" applyFill="1" applyBorder="1"/>
    <xf numFmtId="0" fontId="8" fillId="6" borderId="6" xfId="198" applyFont="1" applyFill="1" applyBorder="1" applyAlignment="1">
      <alignment horizontal="center"/>
    </xf>
    <xf numFmtId="0" fontId="9" fillId="7" borderId="7" xfId="198" applyFont="1" applyFill="1" applyBorder="1" applyAlignment="1">
      <alignment horizontal="center"/>
    </xf>
    <xf numFmtId="0" fontId="8" fillId="6" borderId="7" xfId="198" applyFont="1" applyFill="1" applyBorder="1" applyAlignment="1">
      <alignment horizontal="center"/>
    </xf>
    <xf numFmtId="0" fontId="8" fillId="6" borderId="8" xfId="198" applyFont="1" applyFill="1" applyBorder="1" applyAlignment="1">
      <alignment horizontal="center"/>
    </xf>
    <xf numFmtId="0" fontId="7" fillId="5" borderId="9" xfId="198" applyFill="1" applyBorder="1"/>
    <xf numFmtId="0" fontId="7" fillId="5" borderId="10" xfId="198" applyFill="1" applyBorder="1"/>
    <xf numFmtId="0" fontId="2" fillId="0" borderId="4" xfId="0" applyFont="1" applyBorder="1" applyAlignment="1">
      <alignment horizontal="center" vertical="center"/>
    </xf>
    <xf numFmtId="49" fontId="2" fillId="0" borderId="0" xfId="0" applyNumberFormat="1" applyFont="1" applyAlignment="1">
      <alignment vertical="center"/>
    </xf>
    <xf numFmtId="0" fontId="4" fillId="0" borderId="0" xfId="12" applyFont="1" applyAlignment="1" applyProtection="1">
      <alignment horizontal="left" vertical="center"/>
    </xf>
    <xf numFmtId="0" fontId="1" fillId="0" borderId="0" xfId="0" applyFont="1" applyAlignment="1">
      <alignment horizontal="center" vertical="center"/>
    </xf>
    <xf numFmtId="43" fontId="2" fillId="0" borderId="1" xfId="0" applyNumberFormat="1" applyFont="1" applyBorder="1" applyAlignment="1">
      <alignmen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2" fillId="0" borderId="1" xfId="0" applyNumberFormat="1" applyFont="1" applyBorder="1" applyAlignment="1">
      <alignment horizontal="right" vertical="center"/>
    </xf>
    <xf numFmtId="0" fontId="2" fillId="0" borderId="4" xfId="0" applyFont="1" applyBorder="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5" fillId="0" borderId="0" xfId="0" applyFont="1" applyAlignment="1">
      <alignment horizontal="center" vertical="center"/>
    </xf>
    <xf numFmtId="0" fontId="10" fillId="0" borderId="1" xfId="0" applyFont="1" applyBorder="1" applyAlignment="1">
      <alignment vertical="center"/>
    </xf>
    <xf numFmtId="0" fontId="10" fillId="0" borderId="0" xfId="0" applyFont="1" applyAlignment="1">
      <alignment vertical="center"/>
    </xf>
    <xf numFmtId="0" fontId="2" fillId="0" borderId="1" xfId="0" applyNumberFormat="1" applyFont="1" applyBorder="1" applyAlignment="1">
      <alignment horizontal="right" vertical="center"/>
    </xf>
    <xf numFmtId="0" fontId="6" fillId="0" borderId="0" xfId="0" applyFont="1" applyAlignment="1">
      <alignment horizontal="center" vertical="center"/>
    </xf>
    <xf numFmtId="49" fontId="2" fillId="0" borderId="0" xfId="0" applyNumberFormat="1" applyFont="1" applyBorder="1" applyAlignment="1">
      <alignment horizontal="right"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vertical="center"/>
    </xf>
    <xf numFmtId="43" fontId="2" fillId="0" borderId="11" xfId="0" applyNumberFormat="1" applyFont="1" applyBorder="1" applyAlignment="1">
      <alignment horizontal="right" vertical="center"/>
    </xf>
    <xf numFmtId="49" fontId="2" fillId="0" borderId="1"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3" fillId="0" borderId="0" xfId="12" applyAlignment="1" applyProtection="1"/>
    <xf numFmtId="186" fontId="4" fillId="2" borderId="0" xfId="12" applyNumberFormat="1" applyFont="1" applyFill="1" applyAlignment="1" applyProtection="1">
      <alignment horizontal="left" vertical="center" shrinkToFit="1"/>
      <protection locked="0" hidden="1"/>
    </xf>
    <xf numFmtId="0" fontId="2" fillId="0" borderId="1" xfId="0" applyNumberFormat="1" applyFont="1" applyBorder="1" applyAlignment="1">
      <alignment horizontal="center" vertical="center"/>
    </xf>
    <xf numFmtId="0" fontId="12" fillId="0" borderId="0" xfId="183"/>
    <xf numFmtId="214" fontId="2" fillId="0" borderId="0" xfId="183" applyNumberFormat="1" applyFont="1" applyAlignment="1">
      <alignment horizontal="center" vertical="center"/>
    </xf>
    <xf numFmtId="0" fontId="5" fillId="0" borderId="0" xfId="183" applyFont="1" applyAlignment="1">
      <alignment horizontal="center" vertical="center" wrapText="1"/>
    </xf>
    <xf numFmtId="0" fontId="1" fillId="0" borderId="0" xfId="183" applyFont="1" applyAlignment="1">
      <alignment horizontal="center" vertical="center" wrapText="1"/>
    </xf>
    <xf numFmtId="214" fontId="6" fillId="0" borderId="0" xfId="183" applyNumberFormat="1" applyFont="1" applyAlignment="1">
      <alignment horizontal="center" vertical="center"/>
    </xf>
    <xf numFmtId="0" fontId="2" fillId="0" borderId="0" xfId="183" applyFont="1" applyAlignment="1">
      <alignment vertical="center"/>
    </xf>
    <xf numFmtId="0" fontId="6" fillId="0" borderId="1" xfId="183" applyFont="1" applyBorder="1" applyAlignment="1">
      <alignment horizontal="center" vertical="center" wrapText="1"/>
    </xf>
    <xf numFmtId="0" fontId="6" fillId="0" borderId="1" xfId="183" applyFont="1" applyBorder="1" applyAlignment="1">
      <alignment horizontal="left" vertical="center" wrapText="1"/>
    </xf>
    <xf numFmtId="0" fontId="2" fillId="0" borderId="1" xfId="183" applyFont="1" applyBorder="1" applyAlignment="1">
      <alignment horizontal="center" vertical="center"/>
    </xf>
    <xf numFmtId="14" fontId="2" fillId="0" borderId="1" xfId="183" applyNumberFormat="1" applyFont="1" applyBorder="1" applyAlignment="1">
      <alignment horizontal="center" vertical="center"/>
    </xf>
    <xf numFmtId="0" fontId="6" fillId="0" borderId="2" xfId="183" applyFont="1" applyBorder="1" applyAlignment="1">
      <alignment horizontal="center" vertical="center"/>
    </xf>
    <xf numFmtId="0" fontId="6" fillId="0" borderId="3" xfId="183" applyFont="1" applyBorder="1" applyAlignment="1">
      <alignment horizontal="center" vertical="center"/>
    </xf>
    <xf numFmtId="49" fontId="6" fillId="0" borderId="13" xfId="183" applyNumberFormat="1" applyFont="1" applyBorder="1" applyAlignment="1">
      <alignment horizontal="left" vertical="center"/>
    </xf>
    <xf numFmtId="49" fontId="2" fillId="0" borderId="0" xfId="183" applyNumberFormat="1" applyFont="1" applyAlignment="1">
      <alignment vertical="center"/>
    </xf>
    <xf numFmtId="0" fontId="2" fillId="0" borderId="0" xfId="183" applyNumberFormat="1" applyFont="1" applyAlignment="1">
      <alignment horizontal="center" vertical="center"/>
    </xf>
    <xf numFmtId="0" fontId="2" fillId="0" borderId="0" xfId="183" applyNumberFormat="1" applyFont="1" applyAlignment="1">
      <alignment horizontal="right" vertical="center"/>
    </xf>
    <xf numFmtId="0" fontId="6" fillId="0" borderId="0" xfId="183" applyFont="1" applyAlignment="1">
      <alignment horizontal="right" vertical="center"/>
    </xf>
    <xf numFmtId="0" fontId="6" fillId="0" borderId="4" xfId="183" applyFont="1" applyBorder="1" applyAlignment="1">
      <alignment horizontal="center" vertical="center" wrapText="1"/>
    </xf>
    <xf numFmtId="43" fontId="2" fillId="0" borderId="1" xfId="183" applyNumberFormat="1" applyFont="1" applyBorder="1" applyAlignment="1">
      <alignment horizontal="right" vertical="center"/>
    </xf>
    <xf numFmtId="43" fontId="2" fillId="0" borderId="4" xfId="183" applyNumberFormat="1" applyFont="1" applyBorder="1" applyAlignment="1">
      <alignment horizontal="right" vertical="center"/>
    </xf>
    <xf numFmtId="0" fontId="2" fillId="0" borderId="1" xfId="183" applyFont="1" applyBorder="1" applyAlignment="1">
      <alignment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NumberFormat="1" applyFont="1" applyAlignment="1">
      <alignment vertical="center"/>
    </xf>
    <xf numFmtId="49" fontId="2"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49" fontId="2" fillId="0" borderId="4" xfId="0" applyNumberFormat="1" applyFont="1" applyBorder="1" applyAlignment="1">
      <alignment horizontal="center" vertical="center"/>
    </xf>
    <xf numFmtId="0" fontId="2" fillId="3" borderId="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4" fillId="0" borderId="1" xfId="12" applyFont="1" applyBorder="1" applyAlignment="1" applyProtection="1">
      <alignment vertical="center"/>
    </xf>
    <xf numFmtId="0" fontId="15" fillId="0" borderId="1" xfId="0" applyFont="1" applyBorder="1" applyAlignment="1">
      <alignment vertical="center"/>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182"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182" applyFont="1" applyFill="1" applyBorder="1" applyAlignment="1">
      <alignment horizontal="center" vertical="center"/>
    </xf>
    <xf numFmtId="0" fontId="6" fillId="7" borderId="1" xfId="179" applyFont="1" applyFill="1" applyBorder="1" applyAlignment="1">
      <alignment horizontal="center" vertical="center" wrapText="1"/>
    </xf>
    <xf numFmtId="0" fontId="2" fillId="7" borderId="1" xfId="179" applyFont="1" applyFill="1" applyBorder="1" applyAlignment="1">
      <alignment horizontal="center" vertical="center" wrapText="1"/>
    </xf>
    <xf numFmtId="0" fontId="2" fillId="7" borderId="2" xfId="179" applyFont="1" applyFill="1" applyBorder="1" applyAlignment="1">
      <alignment horizontal="center" vertical="center" wrapText="1"/>
    </xf>
    <xf numFmtId="0" fontId="2" fillId="7" borderId="4" xfId="179" applyFont="1" applyFill="1" applyBorder="1" applyAlignment="1">
      <alignment horizontal="center" vertical="center" wrapText="1"/>
    </xf>
    <xf numFmtId="0" fontId="6" fillId="7" borderId="1" xfId="0" applyFont="1" applyFill="1" applyBorder="1" applyAlignment="1">
      <alignment horizontal="center" vertical="center"/>
    </xf>
    <xf numFmtId="216" fontId="16" fillId="0" borderId="1" xfId="0" applyNumberFormat="1" applyFont="1" applyBorder="1" applyAlignment="1" applyProtection="1">
      <alignment horizontal="left" vertical="center"/>
    </xf>
    <xf numFmtId="39" fontId="16" fillId="0" borderId="1" xfId="0" applyNumberFormat="1" applyFont="1" applyBorder="1" applyAlignment="1" applyProtection="1">
      <alignment horizontal="righ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6" fillId="0" borderId="1" xfId="182" applyFont="1" applyFill="1" applyBorder="1" applyAlignment="1">
      <alignment horizontal="center" vertical="center"/>
    </xf>
    <xf numFmtId="0" fontId="2" fillId="0" borderId="1" xfId="182"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14" fontId="2" fillId="0" borderId="1" xfId="0" applyNumberFormat="1" applyFont="1" applyFill="1" applyBorder="1" applyAlignment="1">
      <alignment horizontal="center" vertical="center"/>
    </xf>
    <xf numFmtId="43" fontId="2" fillId="0" borderId="1" xfId="0" applyNumberFormat="1" applyFont="1" applyFill="1" applyBorder="1" applyAlignment="1">
      <alignment horizontal="right" vertical="center"/>
    </xf>
    <xf numFmtId="215" fontId="2" fillId="0" borderId="1" xfId="0" applyNumberFormat="1" applyFont="1" applyFill="1" applyBorder="1" applyAlignment="1">
      <alignment horizontal="right" vertical="center"/>
    </xf>
    <xf numFmtId="0" fontId="17" fillId="0" borderId="1" xfId="156" applyFont="1" applyFill="1" applyBorder="1" applyAlignment="1">
      <alignment horizontal="center" vertical="center"/>
    </xf>
    <xf numFmtId="0" fontId="6" fillId="7" borderId="1" xfId="156" applyFont="1" applyFill="1" applyBorder="1" applyAlignment="1">
      <alignment horizontal="center" vertical="center"/>
    </xf>
    <xf numFmtId="0" fontId="18" fillId="0" borderId="1" xfId="156" applyFont="1" applyFill="1" applyBorder="1" applyAlignment="1">
      <alignment horizontal="center" vertical="center"/>
    </xf>
    <xf numFmtId="0" fontId="19" fillId="7" borderId="1" xfId="156" applyFont="1" applyFill="1" applyBorder="1" applyAlignment="1">
      <alignment horizontal="center" vertical="center"/>
    </xf>
    <xf numFmtId="0" fontId="2" fillId="0" borderId="1" xfId="0" applyNumberFormat="1" applyFont="1" applyFill="1" applyBorder="1" applyAlignment="1">
      <alignment horizontal="right" vertical="center"/>
    </xf>
    <xf numFmtId="215"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43" fontId="19" fillId="0" borderId="0" xfId="10" applyFont="1" applyFill="1" applyBorder="1" applyAlignment="1">
      <alignment horizontal="center" vertical="center"/>
    </xf>
    <xf numFmtId="43" fontId="20" fillId="0" borderId="0" xfId="10" applyFont="1" applyFill="1" applyBorder="1" applyAlignment="1">
      <alignment horizontal="center" vertical="center"/>
    </xf>
    <xf numFmtId="43" fontId="2" fillId="0" borderId="0" xfId="0" applyNumberFormat="1" applyFont="1" applyAlignment="1">
      <alignment vertical="center"/>
    </xf>
    <xf numFmtId="215" fontId="2" fillId="0" borderId="1" xfId="0" applyNumberFormat="1" applyFont="1" applyBorder="1" applyAlignment="1">
      <alignment horizontal="center" vertical="center"/>
    </xf>
    <xf numFmtId="0" fontId="2" fillId="0" borderId="0" xfId="0" applyFont="1" applyBorder="1" applyAlignment="1">
      <alignment horizontal="center" vertical="center"/>
    </xf>
    <xf numFmtId="0" fontId="21" fillId="0" borderId="1" xfId="156" applyFont="1" applyFill="1" applyBorder="1" applyAlignment="1">
      <alignment horizontal="center" vertical="center"/>
    </xf>
    <xf numFmtId="0" fontId="22" fillId="0" borderId="1" xfId="156" applyFont="1" applyFill="1" applyBorder="1" applyAlignment="1">
      <alignment horizontal="center" vertical="center"/>
    </xf>
    <xf numFmtId="0" fontId="22" fillId="0" borderId="1" xfId="156" applyFont="1" applyFill="1" applyBorder="1" applyAlignment="1">
      <alignment horizontal="center" vertical="center" wrapText="1"/>
    </xf>
    <xf numFmtId="0" fontId="23" fillId="0" borderId="1" xfId="156" applyFont="1" applyFill="1" applyBorder="1" applyAlignment="1">
      <alignment horizontal="center" vertical="center" wrapText="1"/>
    </xf>
    <xf numFmtId="0" fontId="20" fillId="0" borderId="0" xfId="156" applyFont="1" applyFill="1" applyBorder="1" applyAlignment="1">
      <alignment horizontal="center" vertical="center"/>
    </xf>
    <xf numFmtId="217" fontId="20" fillId="0" borderId="0" xfId="156" applyNumberFormat="1" applyFont="1" applyFill="1" applyBorder="1" applyAlignment="1">
      <alignment horizontal="center" vertical="center"/>
    </xf>
    <xf numFmtId="0" fontId="24" fillId="0" borderId="1" xfId="156"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192" fontId="19" fillId="0" borderId="13" xfId="0" applyNumberFormat="1" applyFont="1" applyFill="1" applyBorder="1" applyAlignment="1">
      <alignment horizontal="center" vertical="center" wrapText="1"/>
    </xf>
    <xf numFmtId="192" fontId="19" fillId="0" borderId="0" xfId="0" applyNumberFormat="1" applyFont="1" applyFill="1" applyBorder="1" applyAlignment="1">
      <alignment horizontal="center" vertical="center" wrapText="1"/>
    </xf>
    <xf numFmtId="216" fontId="16" fillId="0" borderId="0" xfId="0" applyNumberFormat="1" applyFont="1" applyAlignment="1" applyProtection="1">
      <alignment horizontal="left" vertical="center"/>
    </xf>
    <xf numFmtId="49" fontId="2" fillId="0" borderId="0" xfId="0" applyNumberFormat="1" applyFont="1" applyFill="1" applyAlignment="1">
      <alignment vertical="center"/>
    </xf>
    <xf numFmtId="39" fontId="16" fillId="0" borderId="0" xfId="0" applyNumberFormat="1" applyFont="1" applyAlignment="1" applyProtection="1">
      <alignment horizontal="right" vertical="center"/>
    </xf>
    <xf numFmtId="0" fontId="2" fillId="0" borderId="0" xfId="0" applyFont="1" applyFill="1" applyAlignment="1">
      <alignment horizontal="center" vertical="center"/>
    </xf>
    <xf numFmtId="0" fontId="2" fillId="0" borderId="0" xfId="0" applyNumberFormat="1" applyFont="1" applyFill="1" applyAlignment="1">
      <alignment vertical="center"/>
    </xf>
    <xf numFmtId="43" fontId="2" fillId="0" borderId="0" xfId="89" applyFont="1" applyFill="1" applyAlignment="1">
      <alignment horizontal="center" vertical="center"/>
    </xf>
    <xf numFmtId="215" fontId="2" fillId="0" borderId="0" xfId="0" applyNumberFormat="1" applyFont="1" applyFill="1" applyAlignment="1">
      <alignment vertical="center"/>
    </xf>
    <xf numFmtId="0" fontId="2" fillId="0" borderId="0" xfId="0" applyFont="1" applyAlignment="1">
      <alignment horizontal="right" vertical="center"/>
    </xf>
    <xf numFmtId="0" fontId="6"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1" fillId="0" borderId="0" xfId="0" applyFont="1" applyFill="1" applyAlignment="1">
      <alignment horizontal="center" vertical="center"/>
    </xf>
    <xf numFmtId="0" fontId="25" fillId="0" borderId="0" xfId="0" applyFont="1" applyFill="1" applyAlignment="1">
      <alignment horizontal="center" vertical="center" wrapText="1"/>
    </xf>
    <xf numFmtId="214" fontId="2" fillId="0" borderId="0" xfId="0" applyNumberFormat="1" applyFont="1" applyFill="1" applyAlignment="1">
      <alignment horizontal="center" vertical="center"/>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6"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0" xfId="0" applyFont="1" applyFill="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3" fontId="2" fillId="0" borderId="12" xfId="10" applyFont="1" applyFill="1" applyBorder="1" applyAlignment="1">
      <alignment horizontal="left" vertical="center" wrapText="1"/>
    </xf>
    <xf numFmtId="43" fontId="2" fillId="0" borderId="9" xfId="0" applyNumberFormat="1" applyFont="1" applyFill="1" applyBorder="1" applyAlignment="1">
      <alignment horizontal="center" vertical="center" wrapText="1"/>
    </xf>
    <xf numFmtId="43" fontId="2" fillId="0" borderId="0" xfId="0" applyNumberFormat="1" applyFont="1" applyFill="1" applyAlignment="1">
      <alignment horizontal="center" vertical="center"/>
    </xf>
    <xf numFmtId="43" fontId="2" fillId="0" borderId="15" xfId="10" applyFont="1" applyFill="1" applyBorder="1" applyAlignment="1">
      <alignment horizontal="left" vertical="center" wrapText="1"/>
    </xf>
    <xf numFmtId="43" fontId="2" fillId="0" borderId="16"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43" fontId="2" fillId="0" borderId="17" xfId="10" applyFont="1" applyFill="1" applyBorder="1" applyAlignment="1">
      <alignment horizontal="left" vertical="center" wrapText="1"/>
    </xf>
    <xf numFmtId="214"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15" fillId="0" borderId="1" xfId="12" applyFont="1" applyBorder="1" applyAlignment="1" applyProtection="1">
      <alignment vertical="center"/>
    </xf>
    <xf numFmtId="49" fontId="6" fillId="0" borderId="1" xfId="0" applyNumberFormat="1" applyFont="1" applyBorder="1" applyAlignment="1">
      <alignment horizontal="left" vertical="center"/>
    </xf>
    <xf numFmtId="49" fontId="2" fillId="0" borderId="11" xfId="0" applyNumberFormat="1" applyFont="1" applyBorder="1" applyAlignment="1">
      <alignment horizontal="center" vertical="center"/>
    </xf>
    <xf numFmtId="0" fontId="1" fillId="0" borderId="0" xfId="183" applyFont="1" applyAlignment="1">
      <alignment vertical="center"/>
    </xf>
    <xf numFmtId="0" fontId="2" fillId="0" borderId="0" xfId="183" applyFont="1" applyAlignment="1">
      <alignment horizontal="center" vertical="center" wrapText="1"/>
    </xf>
    <xf numFmtId="0" fontId="27" fillId="0" borderId="0" xfId="183" applyFont="1" applyAlignment="1">
      <alignment horizontal="center" vertical="center" wrapText="1"/>
    </xf>
    <xf numFmtId="214" fontId="2" fillId="0" borderId="18" xfId="183" applyNumberFormat="1" applyFont="1" applyBorder="1" applyAlignment="1">
      <alignment horizontal="left" vertical="center"/>
    </xf>
    <xf numFmtId="0" fontId="6" fillId="0" borderId="1" xfId="183" applyFont="1" applyFill="1" applyBorder="1" applyAlignment="1">
      <alignment horizontal="center" vertical="center" wrapText="1"/>
    </xf>
    <xf numFmtId="0" fontId="2" fillId="0" borderId="1" xfId="183" applyFont="1" applyFill="1" applyBorder="1" applyAlignment="1">
      <alignment horizontal="left" vertical="center"/>
    </xf>
    <xf numFmtId="0" fontId="2" fillId="0" borderId="1" xfId="183" applyFont="1" applyBorder="1" applyAlignment="1">
      <alignment horizontal="left" vertical="center"/>
    </xf>
    <xf numFmtId="0" fontId="6" fillId="0" borderId="4" xfId="183" applyFont="1" applyBorder="1" applyAlignment="1">
      <alignment horizontal="center" vertical="center"/>
    </xf>
    <xf numFmtId="0" fontId="12" fillId="0" borderId="3" xfId="183" applyBorder="1"/>
    <xf numFmtId="0" fontId="12" fillId="0" borderId="4" xfId="183" applyBorder="1"/>
    <xf numFmtId="0" fontId="6" fillId="0" borderId="2" xfId="183" applyFont="1" applyBorder="1" applyAlignment="1">
      <alignment horizontal="left" vertical="center"/>
    </xf>
    <xf numFmtId="0" fontId="6" fillId="0" borderId="3" xfId="183" applyFont="1" applyBorder="1" applyAlignment="1">
      <alignment horizontal="left" vertical="center"/>
    </xf>
    <xf numFmtId="0" fontId="6" fillId="0" borderId="4" xfId="183" applyFont="1" applyBorder="1" applyAlignment="1">
      <alignment horizontal="left" vertical="center"/>
    </xf>
    <xf numFmtId="0" fontId="2" fillId="0" borderId="1" xfId="183" applyFont="1" applyBorder="1" applyAlignment="1">
      <alignment horizontal="right" vertical="center"/>
    </xf>
    <xf numFmtId="0" fontId="2" fillId="0" borderId="1" xfId="183" applyNumberFormat="1" applyFont="1" applyBorder="1" applyAlignment="1">
      <alignment horizontal="center" vertical="center"/>
    </xf>
    <xf numFmtId="0" fontId="2" fillId="0" borderId="0" xfId="183" applyFont="1" applyAlignment="1">
      <alignment horizontal="center" vertical="center"/>
    </xf>
    <xf numFmtId="0" fontId="6" fillId="0" borderId="1" xfId="183" applyFont="1" applyBorder="1" applyAlignment="1">
      <alignment horizontal="center" vertical="center"/>
    </xf>
    <xf numFmtId="0" fontId="6" fillId="0" borderId="9" xfId="183" applyFont="1" applyBorder="1" applyAlignment="1">
      <alignment horizontal="center" vertical="center" wrapText="1"/>
    </xf>
    <xf numFmtId="0" fontId="6" fillId="0" borderId="9" xfId="140" applyFont="1" applyFill="1" applyBorder="1" applyAlignment="1">
      <alignment horizontal="center" vertical="center" wrapText="1"/>
    </xf>
    <xf numFmtId="0" fontId="2" fillId="0" borderId="11" xfId="183" applyFont="1" applyBorder="1" applyAlignment="1">
      <alignment horizontal="center" vertical="center" wrapText="1"/>
    </xf>
    <xf numFmtId="0" fontId="6" fillId="0" borderId="11" xfId="183" applyFont="1" applyBorder="1" applyAlignment="1">
      <alignment horizontal="center" vertical="center" wrapText="1"/>
    </xf>
    <xf numFmtId="0" fontId="2" fillId="0" borderId="11" xfId="140" applyFont="1" applyFill="1" applyBorder="1" applyAlignment="1">
      <alignment horizontal="center" vertical="center" wrapText="1"/>
    </xf>
    <xf numFmtId="0" fontId="6" fillId="0" borderId="12" xfId="183" applyFont="1" applyBorder="1" applyAlignment="1">
      <alignment horizontal="center" vertical="center" wrapText="1"/>
    </xf>
    <xf numFmtId="0" fontId="6" fillId="0" borderId="14" xfId="183" applyFont="1" applyBorder="1" applyAlignment="1">
      <alignment horizontal="center" vertical="center" wrapText="1"/>
    </xf>
    <xf numFmtId="0" fontId="6" fillId="0" borderId="9" xfId="183" applyFont="1" applyBorder="1" applyAlignment="1">
      <alignment horizontal="center" vertical="center"/>
    </xf>
    <xf numFmtId="0" fontId="6" fillId="0" borderId="17" xfId="183" applyFont="1" applyBorder="1" applyAlignment="1">
      <alignment horizontal="center" vertical="center" wrapText="1"/>
    </xf>
    <xf numFmtId="0" fontId="6" fillId="0" borderId="19" xfId="183" applyFont="1" applyBorder="1" applyAlignment="1">
      <alignment horizontal="center" vertical="center" wrapText="1"/>
    </xf>
    <xf numFmtId="0" fontId="6" fillId="0" borderId="11" xfId="183" applyFont="1" applyBorder="1" applyAlignment="1">
      <alignment horizontal="center" vertical="center"/>
    </xf>
    <xf numFmtId="43" fontId="2" fillId="0" borderId="2" xfId="183" applyNumberFormat="1" applyFont="1" applyBorder="1" applyAlignment="1">
      <alignment horizontal="center" vertical="center"/>
    </xf>
    <xf numFmtId="43" fontId="2" fillId="0" borderId="4" xfId="183" applyNumberFormat="1" applyFont="1" applyBorder="1" applyAlignment="1">
      <alignment horizontal="center" vertical="center"/>
    </xf>
    <xf numFmtId="0" fontId="1" fillId="0" borderId="0" xfId="183" applyFont="1" applyAlignment="1">
      <alignment vertical="center" wrapText="1"/>
    </xf>
    <xf numFmtId="0" fontId="2" fillId="0" borderId="0" xfId="183" applyNumberFormat="1" applyFont="1" applyAlignment="1">
      <alignment vertical="center"/>
    </xf>
    <xf numFmtId="0" fontId="6" fillId="3" borderId="1" xfId="183" applyFont="1" applyFill="1" applyBorder="1" applyAlignment="1">
      <alignment horizontal="center" vertical="center" wrapText="1"/>
    </xf>
    <xf numFmtId="0" fontId="2" fillId="3" borderId="1" xfId="183" applyFont="1" applyFill="1" applyBorder="1" applyAlignment="1">
      <alignment horizontal="center" vertical="center"/>
    </xf>
    <xf numFmtId="0" fontId="2" fillId="3" borderId="1" xfId="183" applyFont="1" applyFill="1" applyBorder="1" applyAlignment="1">
      <alignment horizontal="left" vertical="center"/>
    </xf>
    <xf numFmtId="0" fontId="6" fillId="0" borderId="0" xfId="0" applyFont="1" applyAlignment="1">
      <alignment horizontal="center" vertical="center" wrapText="1"/>
    </xf>
    <xf numFmtId="214" fontId="2" fillId="0" borderId="0" xfId="183" applyNumberFormat="1" applyFont="1" applyAlignment="1">
      <alignment horizontal="left" vertical="center"/>
    </xf>
    <xf numFmtId="0" fontId="2" fillId="0" borderId="4" xfId="183" applyFont="1" applyBorder="1" applyAlignment="1">
      <alignment horizontal="center" vertical="center"/>
    </xf>
    <xf numFmtId="0" fontId="6" fillId="0" borderId="18" xfId="183" applyFont="1" applyBorder="1" applyAlignment="1">
      <alignment horizontal="right" vertical="center"/>
    </xf>
    <xf numFmtId="14" fontId="2" fillId="0" borderId="0" xfId="0" applyNumberFormat="1" applyFont="1" applyBorder="1" applyAlignment="1">
      <alignment horizontal="center" vertical="center"/>
    </xf>
    <xf numFmtId="215" fontId="2" fillId="0" borderId="0" xfId="0" applyNumberFormat="1" applyFont="1" applyFill="1" applyBorder="1" applyAlignment="1">
      <alignment horizontal="center" vertical="center" wrapText="1"/>
    </xf>
    <xf numFmtId="43" fontId="2" fillId="0" borderId="4" xfId="0" applyNumberFormat="1" applyFont="1" applyFill="1" applyBorder="1" applyAlignment="1">
      <alignment horizontal="right" vertical="center"/>
    </xf>
    <xf numFmtId="43" fontId="2" fillId="0" borderId="4" xfId="0" applyNumberFormat="1" applyFont="1" applyBorder="1" applyAlignment="1">
      <alignment horizontal="right" vertical="center"/>
    </xf>
    <xf numFmtId="0" fontId="6" fillId="0" borderId="0" xfId="0" applyFont="1" applyFill="1" applyAlignment="1">
      <alignment horizontal="right" vertical="center"/>
    </xf>
    <xf numFmtId="49" fontId="6" fillId="0" borderId="1" xfId="0" applyNumberFormat="1" applyFont="1" applyBorder="1" applyAlignment="1">
      <alignment horizontal="center" vertical="center"/>
    </xf>
    <xf numFmtId="0" fontId="4" fillId="0" borderId="0" xfId="12" applyFont="1" applyFill="1" applyAlignment="1" applyProtection="1">
      <alignment horizontal="left"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2" fillId="0" borderId="11" xfId="0" applyFont="1" applyBorder="1" applyAlignment="1">
      <alignment horizontal="center" vertical="center" wrapText="1"/>
    </xf>
    <xf numFmtId="0" fontId="6" fillId="0" borderId="4" xfId="0" applyFont="1" applyFill="1" applyBorder="1" applyAlignment="1">
      <alignment horizontal="center" vertical="center"/>
    </xf>
    <xf numFmtId="215" fontId="2" fillId="0" borderId="0" xfId="0" applyNumberFormat="1" applyFont="1" applyAlignment="1">
      <alignment vertical="center"/>
    </xf>
    <xf numFmtId="49" fontId="2" fillId="0" borderId="11" xfId="0" applyNumberFormat="1" applyFont="1" applyBorder="1" applyAlignment="1">
      <alignment horizontal="center" vertical="center" wrapText="1"/>
    </xf>
    <xf numFmtId="0" fontId="2" fillId="0" borderId="1" xfId="180" applyNumberFormat="1" applyFont="1" applyFill="1" applyBorder="1" applyAlignment="1">
      <alignment horizontal="right" vertical="center" wrapText="1"/>
    </xf>
    <xf numFmtId="43" fontId="2" fillId="0" borderId="1" xfId="180" applyNumberFormat="1" applyFont="1" applyFill="1" applyBorder="1" applyAlignment="1">
      <alignment horizontal="right" vertical="center" wrapText="1"/>
    </xf>
    <xf numFmtId="0" fontId="2" fillId="0" borderId="1" xfId="180" applyNumberFormat="1" applyFont="1" applyFill="1" applyBorder="1" applyAlignment="1">
      <alignment horizontal="right" vertical="center"/>
    </xf>
    <xf numFmtId="43" fontId="2" fillId="0" borderId="1" xfId="180" applyNumberFormat="1" applyFont="1" applyFill="1" applyBorder="1" applyAlignment="1">
      <alignment horizontal="right" vertical="center"/>
    </xf>
    <xf numFmtId="215" fontId="6" fillId="0" borderId="12" xfId="0" applyNumberFormat="1" applyFont="1" applyBorder="1" applyAlignment="1">
      <alignment horizontal="center" vertical="center"/>
    </xf>
    <xf numFmtId="215" fontId="6" fillId="0" borderId="13" xfId="0" applyNumberFormat="1" applyFont="1" applyBorder="1" applyAlignment="1">
      <alignment horizontal="center" vertical="center"/>
    </xf>
    <xf numFmtId="215" fontId="6" fillId="0" borderId="14" xfId="0" applyNumberFormat="1" applyFont="1" applyBorder="1" applyAlignment="1">
      <alignment horizontal="center" vertical="center"/>
    </xf>
    <xf numFmtId="215" fontId="6" fillId="0" borderId="2" xfId="0" applyNumberFormat="1" applyFont="1" applyBorder="1" applyAlignment="1">
      <alignment horizontal="center" vertical="center"/>
    </xf>
    <xf numFmtId="215" fontId="6" fillId="0" borderId="3" xfId="0" applyNumberFormat="1" applyFont="1" applyBorder="1" applyAlignment="1">
      <alignment horizontal="center" vertical="center"/>
    </xf>
    <xf numFmtId="215" fontId="6" fillId="0" borderId="4" xfId="0" applyNumberFormat="1" applyFont="1" applyBorder="1" applyAlignment="1">
      <alignment horizontal="center" vertical="center"/>
    </xf>
    <xf numFmtId="215" fontId="6" fillId="0" borderId="1" xfId="0" applyNumberFormat="1" applyFont="1" applyBorder="1" applyAlignment="1">
      <alignment horizontal="center" vertical="center"/>
    </xf>
    <xf numFmtId="0" fontId="6" fillId="0" borderId="9" xfId="0" applyFont="1" applyBorder="1" applyAlignment="1">
      <alignment vertical="center"/>
    </xf>
    <xf numFmtId="49" fontId="2" fillId="0" borderId="0" xfId="0" applyNumberFormat="1" applyFont="1" applyAlignment="1">
      <alignment horizontal="center" vertical="center"/>
    </xf>
    <xf numFmtId="0" fontId="2" fillId="0" borderId="0" xfId="180" applyFont="1" applyFill="1" applyAlignment="1">
      <alignment vertical="center"/>
    </xf>
    <xf numFmtId="0" fontId="1" fillId="0" borderId="0" xfId="0" applyFont="1" applyAlignment="1">
      <alignment vertical="center" wrapText="1"/>
    </xf>
    <xf numFmtId="215" fontId="2" fillId="0" borderId="1" xfId="0" applyNumberFormat="1" applyFont="1" applyBorder="1" applyAlignment="1">
      <alignmen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3" fontId="2" fillId="0" borderId="11" xfId="0" applyNumberFormat="1" applyFont="1" applyFill="1" applyBorder="1" applyAlignment="1">
      <alignment horizontal="right" vertical="center"/>
    </xf>
    <xf numFmtId="0" fontId="28" fillId="0" borderId="0" xfId="0" applyFont="1" applyAlignment="1">
      <alignment vertical="center"/>
    </xf>
    <xf numFmtId="215" fontId="2" fillId="3" borderId="1" xfId="0" applyNumberFormat="1" applyFont="1" applyFill="1" applyBorder="1" applyAlignment="1">
      <alignment horizontal="center" vertical="center"/>
    </xf>
    <xf numFmtId="215" fontId="2" fillId="3" borderId="1" xfId="0" applyNumberFormat="1" applyFont="1" applyFill="1" applyBorder="1" applyAlignment="1">
      <alignment horizontal="center" vertical="center" wrapText="1"/>
    </xf>
    <xf numFmtId="43" fontId="2" fillId="3" borderId="1" xfId="0" applyNumberFormat="1" applyFont="1" applyFill="1" applyBorder="1" applyAlignment="1">
      <alignment horizontal="right" vertical="center"/>
    </xf>
    <xf numFmtId="0" fontId="6" fillId="3" borderId="1" xfId="162" applyFont="1" applyFill="1" applyBorder="1" applyAlignment="1">
      <alignment horizontal="center" vertical="center" wrapText="1"/>
    </xf>
    <xf numFmtId="215" fontId="29" fillId="3" borderId="1" xfId="0" applyNumberFormat="1" applyFont="1" applyFill="1" applyBorder="1" applyAlignment="1">
      <alignment horizontal="center" vertical="center" wrapText="1"/>
    </xf>
    <xf numFmtId="215" fontId="29" fillId="3" borderId="0" xfId="0" applyNumberFormat="1" applyFont="1" applyFill="1" applyBorder="1" applyAlignment="1">
      <alignment horizontal="center" vertical="center" wrapText="1"/>
    </xf>
    <xf numFmtId="0" fontId="2" fillId="3" borderId="1" xfId="162" applyFont="1" applyFill="1" applyBorder="1" applyAlignment="1">
      <alignment horizontal="center" vertical="center" wrapText="1"/>
    </xf>
    <xf numFmtId="215" fontId="28" fillId="3" borderId="1" xfId="0" applyNumberFormat="1" applyFont="1" applyFill="1" applyBorder="1" applyAlignment="1">
      <alignment horizontal="center" vertical="center" wrapText="1"/>
    </xf>
    <xf numFmtId="43" fontId="28" fillId="3" borderId="1" xfId="0" applyNumberFormat="1" applyFont="1" applyFill="1" applyBorder="1" applyAlignment="1">
      <alignment horizontal="right" vertical="center"/>
    </xf>
    <xf numFmtId="0" fontId="1"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186" fontId="4" fillId="2" borderId="0" xfId="12" applyNumberFormat="1" applyFont="1" applyFill="1" applyAlignment="1" applyProtection="1">
      <alignment horizontal="left" vertical="center" shrinkToFit="1"/>
      <protection hidden="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1" fillId="0" borderId="0" xfId="0" applyFont="1" applyAlignment="1" applyProtection="1">
      <alignment horizontal="center" vertical="center" wrapText="1"/>
    </xf>
    <xf numFmtId="214" fontId="2" fillId="0" borderId="0" xfId="0" applyNumberFormat="1" applyFont="1" applyAlignment="1" applyProtection="1">
      <alignment horizontal="center" vertical="center"/>
    </xf>
    <xf numFmtId="214" fontId="2" fillId="0" borderId="0" xfId="0" applyNumberFormat="1" applyFont="1" applyAlignment="1" applyProtection="1">
      <alignment vertical="center"/>
    </xf>
    <xf numFmtId="0" fontId="6" fillId="0" borderId="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xf>
    <xf numFmtId="43" fontId="2" fillId="0" borderId="1" xfId="0" applyNumberFormat="1" applyFont="1" applyBorder="1" applyAlignment="1" applyProtection="1">
      <alignment horizontal="right" vertical="center"/>
    </xf>
    <xf numFmtId="0" fontId="2" fillId="0" borderId="1" xfId="0" applyFont="1" applyBorder="1" applyAlignment="1" applyProtection="1">
      <alignment vertical="center"/>
    </xf>
    <xf numFmtId="0" fontId="6" fillId="0" borderId="1" xfId="0" applyFont="1" applyBorder="1" applyAlignment="1" applyProtection="1">
      <alignment horizontal="left" vertical="center"/>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9" fontId="2" fillId="0" borderId="0" xfId="0" applyNumberFormat="1" applyFont="1" applyAlignment="1" applyProtection="1">
      <alignment vertical="center"/>
    </xf>
    <xf numFmtId="0" fontId="2" fillId="0" borderId="0" xfId="0" applyNumberFormat="1" applyFont="1" applyAlignment="1" applyProtection="1">
      <alignment horizontal="center" vertical="center"/>
    </xf>
    <xf numFmtId="0" fontId="6" fillId="0" borderId="0" xfId="0" applyFont="1" applyAlignment="1" applyProtection="1">
      <alignment horizontal="right" vertical="center"/>
    </xf>
    <xf numFmtId="0" fontId="15" fillId="0" borderId="0" xfId="0" applyFont="1" applyBorder="1" applyAlignment="1">
      <alignment horizontal="left" vertical="center"/>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right" vertical="center"/>
    </xf>
    <xf numFmtId="0" fontId="2" fillId="0" borderId="0" xfId="0" applyFont="1" applyAlignment="1"/>
    <xf numFmtId="0" fontId="14" fillId="0" borderId="1" xfId="0" applyFont="1" applyBorder="1" applyAlignment="1">
      <alignment horizontal="center" vertical="center"/>
    </xf>
    <xf numFmtId="0" fontId="10" fillId="0" borderId="1" xfId="0" applyFont="1" applyBorder="1" applyAlignment="1">
      <alignment horizontal="center" vertical="center"/>
    </xf>
    <xf numFmtId="0" fontId="30" fillId="0" borderId="1" xfId="12" applyFont="1" applyBorder="1" applyAlignment="1" applyProtection="1">
      <alignment horizontal="left" vertical="center"/>
    </xf>
    <xf numFmtId="43" fontId="10" fillId="0" borderId="1" xfId="0" applyNumberFormat="1" applyFont="1" applyBorder="1" applyAlignment="1">
      <alignment horizontal="right" vertical="center"/>
    </xf>
    <xf numFmtId="43" fontId="10" fillId="0" borderId="1" xfId="0" applyNumberFormat="1" applyFont="1" applyFill="1" applyBorder="1" applyAlignment="1">
      <alignment horizontal="right" vertical="center"/>
    </xf>
    <xf numFmtId="0" fontId="14" fillId="0" borderId="1" xfId="12" applyFont="1" applyBorder="1" applyAlignment="1" applyProtection="1">
      <alignment horizontal="left" vertical="center" indent="1"/>
    </xf>
    <xf numFmtId="0" fontId="15" fillId="0" borderId="1" xfId="12" applyFont="1" applyBorder="1" applyAlignment="1" applyProtection="1">
      <alignment horizontal="left" vertical="center" indent="1"/>
    </xf>
    <xf numFmtId="0" fontId="30" fillId="0" borderId="1" xfId="0" applyFont="1" applyBorder="1" applyAlignment="1">
      <alignment horizontal="left" vertical="center"/>
    </xf>
    <xf numFmtId="0" fontId="15" fillId="0" borderId="1" xfId="0" applyFont="1" applyBorder="1" applyAlignment="1">
      <alignment horizontal="left" vertical="center"/>
    </xf>
    <xf numFmtId="0" fontId="31" fillId="0" borderId="0" xfId="21" applyFont="1" applyAlignment="1">
      <alignment horizontal="center" vertical="center"/>
    </xf>
    <xf numFmtId="43" fontId="6" fillId="8" borderId="1" xfId="10" applyFont="1" applyFill="1" applyBorder="1" applyAlignment="1">
      <alignment horizontal="center" vertical="center"/>
    </xf>
    <xf numFmtId="43" fontId="10" fillId="7" borderId="4" xfId="0" applyNumberFormat="1" applyFont="1" applyFill="1" applyBorder="1" applyAlignment="1">
      <alignment horizontal="right" vertical="center"/>
    </xf>
    <xf numFmtId="43" fontId="10" fillId="8" borderId="1" xfId="10" applyFont="1" applyFill="1" applyBorder="1" applyAlignment="1">
      <alignment vertical="center"/>
    </xf>
    <xf numFmtId="43" fontId="10" fillId="8" borderId="4" xfId="21" applyNumberFormat="1" applyFont="1" applyFill="1" applyBorder="1" applyAlignment="1">
      <alignment horizontal="right" vertical="center"/>
    </xf>
    <xf numFmtId="43" fontId="2" fillId="7" borderId="4" xfId="0" applyNumberFormat="1" applyFont="1" applyFill="1" applyBorder="1" applyAlignment="1">
      <alignment horizontal="right" vertical="center"/>
    </xf>
    <xf numFmtId="43" fontId="2" fillId="8" borderId="1" xfId="10" applyFont="1" applyFill="1" applyBorder="1" applyAlignment="1">
      <alignment vertical="center"/>
    </xf>
    <xf numFmtId="0" fontId="6" fillId="0" borderId="0" xfId="0" applyFont="1" applyAlignment="1"/>
    <xf numFmtId="0" fontId="32" fillId="0" borderId="0" xfId="0" applyFont="1" applyAlignment="1">
      <alignment vertical="center"/>
    </xf>
    <xf numFmtId="0" fontId="2" fillId="0" borderId="0" xfId="0" applyFont="1" applyFill="1" applyAlignment="1"/>
    <xf numFmtId="0" fontId="6" fillId="7" borderId="0" xfId="0" applyFont="1" applyFill="1" applyAlignment="1">
      <alignment horizontal="right" vertical="center"/>
    </xf>
    <xf numFmtId="43" fontId="2" fillId="7" borderId="0" xfId="0" applyNumberFormat="1" applyFont="1" applyFill="1" applyAlignment="1">
      <alignment vertical="center"/>
    </xf>
    <xf numFmtId="203" fontId="2" fillId="7" borderId="0" xfId="0" applyNumberFormat="1" applyFont="1" applyFill="1" applyAlignment="1">
      <alignment vertical="center"/>
    </xf>
    <xf numFmtId="0" fontId="33" fillId="0" borderId="0" xfId="0" applyFont="1" applyAlignment="1">
      <alignment vertical="center"/>
    </xf>
    <xf numFmtId="0" fontId="14" fillId="0" borderId="1" xfId="12" applyFont="1" applyBorder="1" applyAlignment="1" applyProtection="1">
      <alignment horizontal="left" vertical="center"/>
    </xf>
    <xf numFmtId="0" fontId="15" fillId="0" borderId="1" xfId="12" applyFont="1" applyBorder="1" applyAlignment="1" applyProtection="1">
      <alignment horizontal="left" vertical="center" indent="2"/>
    </xf>
    <xf numFmtId="0" fontId="14" fillId="0" borderId="1" xfId="12" applyFont="1" applyBorder="1" applyAlignment="1" applyProtection="1">
      <alignment horizontal="center" vertical="center"/>
    </xf>
    <xf numFmtId="43" fontId="2" fillId="8" borderId="4" xfId="21" applyNumberFormat="1" applyFont="1" applyFill="1" applyBorder="1" applyAlignment="1">
      <alignment horizontal="right" vertical="center"/>
    </xf>
    <xf numFmtId="43" fontId="0" fillId="0" borderId="0" xfId="10" applyFont="1"/>
    <xf numFmtId="43" fontId="17" fillId="0" borderId="0" xfId="10" applyFont="1" applyAlignment="1">
      <alignment horizontal="center"/>
    </xf>
    <xf numFmtId="43" fontId="17" fillId="0" borderId="0" xfId="10" applyFont="1"/>
    <xf numFmtId="212" fontId="34" fillId="0" borderId="0" xfId="164" applyNumberFormat="1" applyFont="1" applyFill="1" applyAlignment="1" applyProtection="1">
      <alignment horizontal="left" vertical="center"/>
      <protection locked="0"/>
    </xf>
    <xf numFmtId="212" fontId="10" fillId="0" borderId="0" xfId="164" applyNumberFormat="1" applyFont="1" applyFill="1" applyAlignment="1" applyProtection="1">
      <alignment horizontal="center" vertical="center"/>
      <protection locked="0"/>
    </xf>
    <xf numFmtId="212" fontId="2" fillId="0" borderId="0" xfId="164" applyNumberFormat="1" applyFont="1" applyFill="1" applyAlignment="1" applyProtection="1">
      <alignment horizontal="center" vertical="center"/>
      <protection locked="0"/>
    </xf>
    <xf numFmtId="212" fontId="2" fillId="0" borderId="0" xfId="164" applyNumberFormat="1" applyFont="1" applyFill="1" applyAlignment="1" applyProtection="1">
      <alignment horizontal="left" vertical="center"/>
      <protection locked="0"/>
    </xf>
    <xf numFmtId="196" fontId="2" fillId="0" borderId="0" xfId="164" applyNumberFormat="1" applyFont="1" applyFill="1" applyAlignment="1" applyProtection="1">
      <alignment horizontal="left" vertical="center"/>
      <protection locked="0"/>
    </xf>
    <xf numFmtId="212" fontId="2" fillId="0" borderId="0" xfId="164" applyNumberFormat="1" applyFont="1" applyFill="1" applyAlignment="1" applyProtection="1">
      <alignment horizontal="right" vertical="center"/>
      <protection locked="0"/>
    </xf>
    <xf numFmtId="212" fontId="4" fillId="0" borderId="0" xfId="12" applyNumberFormat="1" applyFont="1" applyFill="1" applyBorder="1" applyAlignment="1" applyProtection="1">
      <alignment horizontal="left" vertical="center"/>
      <protection locked="0"/>
    </xf>
    <xf numFmtId="212" fontId="34" fillId="0" borderId="0" xfId="164" applyNumberFormat="1" applyFont="1" applyFill="1" applyBorder="1" applyAlignment="1" applyProtection="1">
      <alignment horizontal="center" vertical="center"/>
      <protection locked="0"/>
    </xf>
    <xf numFmtId="212" fontId="35" fillId="0" borderId="0" xfId="164" applyNumberFormat="1" applyFont="1" applyFill="1" applyBorder="1" applyAlignment="1" applyProtection="1">
      <alignment horizontal="center" vertical="center"/>
      <protection locked="0"/>
    </xf>
    <xf numFmtId="0" fontId="2" fillId="0" borderId="0" xfId="164" applyNumberFormat="1" applyFont="1" applyFill="1" applyBorder="1" applyAlignment="1" applyProtection="1">
      <alignment horizontal="center" vertical="center"/>
      <protection locked="0"/>
    </xf>
    <xf numFmtId="212" fontId="6" fillId="0" borderId="18" xfId="164" applyNumberFormat="1" applyFont="1" applyFill="1" applyBorder="1" applyAlignment="1" applyProtection="1">
      <alignment horizontal="left" vertical="center"/>
      <protection locked="0"/>
    </xf>
    <xf numFmtId="212" fontId="2" fillId="0" borderId="18" xfId="164" applyNumberFormat="1" applyFont="1" applyFill="1" applyBorder="1" applyAlignment="1" applyProtection="1">
      <alignment horizontal="left" vertical="center"/>
      <protection locked="0"/>
    </xf>
    <xf numFmtId="212" fontId="10" fillId="0" borderId="0" xfId="164" applyNumberFormat="1" applyFont="1" applyFill="1" applyAlignment="1" applyProtection="1">
      <alignment horizontal="left" vertical="center"/>
      <protection locked="0"/>
    </xf>
    <xf numFmtId="212" fontId="33" fillId="0" borderId="1" xfId="164" applyNumberFormat="1" applyFont="1" applyFill="1" applyBorder="1" applyAlignment="1" applyProtection="1">
      <alignment horizontal="center" vertical="center"/>
      <protection locked="0"/>
    </xf>
    <xf numFmtId="212" fontId="33" fillId="0" borderId="20" xfId="164" applyNumberFormat="1" applyFont="1" applyFill="1" applyBorder="1" applyAlignment="1" applyProtection="1">
      <alignment horizontal="center" vertical="center"/>
      <protection locked="0"/>
    </xf>
    <xf numFmtId="212" fontId="33" fillId="0" borderId="4" xfId="164" applyNumberFormat="1" applyFont="1" applyFill="1" applyBorder="1" applyAlignment="1" applyProtection="1">
      <alignment horizontal="center" vertical="center"/>
      <protection locked="0"/>
    </xf>
    <xf numFmtId="212" fontId="2" fillId="0" borderId="2" xfId="133" applyNumberFormat="1" applyFont="1" applyFill="1" applyBorder="1" applyAlignment="1" applyProtection="1">
      <alignment vertical="center"/>
      <protection locked="0"/>
    </xf>
    <xf numFmtId="196" fontId="2" fillId="0" borderId="1" xfId="164" applyNumberFormat="1" applyFont="1" applyFill="1" applyBorder="1" applyAlignment="1" applyProtection="1">
      <alignment horizontal="center" vertical="center"/>
      <protection locked="0"/>
    </xf>
    <xf numFmtId="215" fontId="2" fillId="0" borderId="11" xfId="164" applyNumberFormat="1" applyFont="1" applyFill="1" applyBorder="1" applyAlignment="1" applyProtection="1">
      <alignment horizontal="right" vertical="center"/>
      <protection locked="0"/>
    </xf>
    <xf numFmtId="215" fontId="2" fillId="0" borderId="20" xfId="164" applyNumberFormat="1" applyFont="1" applyFill="1" applyBorder="1" applyAlignment="1" applyProtection="1">
      <alignment horizontal="left" vertical="center"/>
      <protection locked="0"/>
    </xf>
    <xf numFmtId="215" fontId="6" fillId="0" borderId="4" xfId="164" applyNumberFormat="1" applyFont="1" applyFill="1" applyBorder="1" applyAlignment="1" applyProtection="1">
      <alignment horizontal="left" vertical="center"/>
      <protection locked="0"/>
    </xf>
    <xf numFmtId="215" fontId="2" fillId="0" borderId="1" xfId="164" applyNumberFormat="1" applyFont="1" applyFill="1" applyBorder="1" applyAlignment="1" applyProtection="1">
      <alignment horizontal="right" vertical="center"/>
      <protection locked="0"/>
    </xf>
    <xf numFmtId="212" fontId="2" fillId="0" borderId="21" xfId="164" applyNumberFormat="1" applyFont="1" applyFill="1" applyBorder="1" applyAlignment="1" applyProtection="1">
      <alignment horizontal="left" vertical="center" indent="1"/>
      <protection locked="0"/>
    </xf>
    <xf numFmtId="215" fontId="2" fillId="0" borderId="1" xfId="161" applyNumberFormat="1" applyFont="1" applyFill="1" applyBorder="1" applyAlignment="1" applyProtection="1">
      <alignment horizontal="right" vertical="center"/>
      <protection locked="0"/>
    </xf>
    <xf numFmtId="212" fontId="10" fillId="0" borderId="21" xfId="164" applyNumberFormat="1" applyFont="1" applyFill="1" applyBorder="1" applyAlignment="1" applyProtection="1">
      <alignment horizontal="center" vertical="center"/>
      <protection locked="0"/>
    </xf>
    <xf numFmtId="212" fontId="2" fillId="0" borderId="21" xfId="164" applyNumberFormat="1" applyFont="1" applyFill="1" applyBorder="1" applyAlignment="1" applyProtection="1">
      <alignment horizontal="left" vertical="center"/>
      <protection locked="0"/>
    </xf>
    <xf numFmtId="215" fontId="10" fillId="0" borderId="4" xfId="164" applyNumberFormat="1" applyFont="1" applyFill="1" applyBorder="1" applyAlignment="1" applyProtection="1">
      <alignment horizontal="center" vertical="center"/>
      <protection locked="0"/>
    </xf>
    <xf numFmtId="215" fontId="2" fillId="0" borderId="4" xfId="164" applyNumberFormat="1" applyFont="1" applyFill="1" applyBorder="1" applyAlignment="1" applyProtection="1">
      <alignment horizontal="left" vertical="center"/>
      <protection locked="0"/>
    </xf>
    <xf numFmtId="215" fontId="10" fillId="9" borderId="4" xfId="164" applyNumberFormat="1" applyFont="1" applyFill="1" applyBorder="1" applyAlignment="1" applyProtection="1">
      <alignment horizontal="center" vertical="center"/>
      <protection locked="0"/>
    </xf>
    <xf numFmtId="196" fontId="2" fillId="9" borderId="1" xfId="164" applyNumberFormat="1" applyFont="1" applyFill="1" applyBorder="1" applyAlignment="1" applyProtection="1">
      <alignment horizontal="center" vertical="center"/>
      <protection locked="0"/>
    </xf>
    <xf numFmtId="215" fontId="10" fillId="9" borderId="1" xfId="164" applyNumberFormat="1" applyFont="1" applyFill="1" applyBorder="1" applyAlignment="1" applyProtection="1">
      <alignment horizontal="right" vertical="center"/>
      <protection locked="0"/>
    </xf>
    <xf numFmtId="215" fontId="33" fillId="9" borderId="3" xfId="133" applyNumberFormat="1" applyFont="1" applyFill="1" applyBorder="1" applyAlignment="1" applyProtection="1">
      <alignment horizontal="center" vertical="center"/>
      <protection locked="0"/>
    </xf>
    <xf numFmtId="215" fontId="10" fillId="9" borderId="1" xfId="161" applyNumberFormat="1" applyFont="1" applyFill="1" applyBorder="1" applyAlignment="1" applyProtection="1">
      <alignment horizontal="right" vertical="center"/>
      <protection locked="0"/>
    </xf>
    <xf numFmtId="212" fontId="10" fillId="9" borderId="2" xfId="133" applyNumberFormat="1" applyFont="1" applyFill="1" applyBorder="1" applyAlignment="1" applyProtection="1">
      <alignment horizontal="center" vertical="center"/>
      <protection locked="0"/>
    </xf>
    <xf numFmtId="0" fontId="10" fillId="9" borderId="9" xfId="164" applyNumberFormat="1" applyFont="1" applyFill="1" applyBorder="1" applyAlignment="1" applyProtection="1">
      <alignment horizontal="center" vertical="center"/>
      <protection locked="0"/>
    </xf>
    <xf numFmtId="215" fontId="10" fillId="9" borderId="9" xfId="164" applyNumberFormat="1" applyFont="1" applyFill="1" applyBorder="1" applyAlignment="1" applyProtection="1">
      <alignment horizontal="right" vertical="center"/>
      <protection locked="0"/>
    </xf>
    <xf numFmtId="215" fontId="10" fillId="9" borderId="20" xfId="164" applyNumberFormat="1" applyFont="1" applyFill="1" applyBorder="1" applyAlignment="1" applyProtection="1">
      <alignment horizontal="left" vertical="center"/>
      <protection locked="0"/>
    </xf>
    <xf numFmtId="212" fontId="2" fillId="0" borderId="2" xfId="164" applyNumberFormat="1" applyFont="1" applyFill="1" applyBorder="1" applyAlignment="1" applyProtection="1">
      <alignment horizontal="left" vertical="center"/>
      <protection locked="0"/>
    </xf>
    <xf numFmtId="212" fontId="6" fillId="0" borderId="0" xfId="164" applyNumberFormat="1" applyFont="1" applyFill="1" applyBorder="1" applyAlignment="1" applyProtection="1">
      <alignment horizontal="left" vertical="center"/>
      <protection locked="0"/>
    </xf>
    <xf numFmtId="212" fontId="6" fillId="0" borderId="0" xfId="164" applyNumberFormat="1" applyFont="1" applyFill="1" applyAlignment="1" applyProtection="1">
      <alignment horizontal="left" vertical="center"/>
      <protection locked="0"/>
    </xf>
    <xf numFmtId="212" fontId="6" fillId="0" borderId="0" xfId="164" applyNumberFormat="1" applyFont="1" applyFill="1" applyBorder="1" applyAlignment="1" applyProtection="1">
      <alignment horizontal="right" vertical="center"/>
      <protection locked="0"/>
    </xf>
    <xf numFmtId="212" fontId="33" fillId="0" borderId="0" xfId="164" applyNumberFormat="1" applyFont="1" applyFill="1" applyAlignment="1" applyProtection="1">
      <alignment horizontal="left" vertical="center"/>
      <protection locked="0"/>
    </xf>
    <xf numFmtId="215" fontId="2" fillId="0" borderId="1" xfId="164" applyNumberFormat="1" applyFont="1" applyFill="1" applyBorder="1" applyAlignment="1" applyProtection="1">
      <alignment horizontal="left" vertical="center"/>
      <protection locked="0"/>
    </xf>
    <xf numFmtId="215" fontId="6" fillId="0" borderId="1" xfId="164" applyNumberFormat="1" applyFont="1" applyFill="1" applyBorder="1" applyAlignment="1" applyProtection="1">
      <alignment horizontal="left" vertical="center"/>
      <protection locked="0"/>
    </xf>
    <xf numFmtId="215" fontId="10" fillId="0" borderId="1" xfId="164" applyNumberFormat="1" applyFont="1" applyFill="1" applyBorder="1" applyAlignment="1" applyProtection="1">
      <alignment horizontal="left" vertical="center"/>
      <protection locked="0"/>
    </xf>
    <xf numFmtId="215" fontId="10" fillId="0" borderId="1" xfId="161" applyNumberFormat="1" applyFont="1" applyFill="1" applyBorder="1" applyAlignment="1" applyProtection="1">
      <alignment horizontal="left" vertical="center"/>
      <protection locked="0"/>
    </xf>
    <xf numFmtId="0" fontId="34" fillId="0" borderId="0" xfId="133" applyFont="1" applyAlignment="1" applyProtection="1">
      <alignment vertical="center"/>
      <protection locked="0"/>
    </xf>
    <xf numFmtId="0" fontId="2" fillId="0" borderId="0" xfId="133" applyFont="1" applyAlignment="1" applyProtection="1">
      <alignment horizontal="center" vertical="center"/>
      <protection locked="0"/>
    </xf>
    <xf numFmtId="0" fontId="10" fillId="0" borderId="0" xfId="178" applyFont="1" applyAlignment="1" applyProtection="1">
      <alignment vertical="center"/>
      <protection locked="0"/>
    </xf>
    <xf numFmtId="0" fontId="2" fillId="0" borderId="0" xfId="178" applyFont="1" applyAlignment="1" applyProtection="1">
      <alignment vertical="center"/>
      <protection locked="0"/>
    </xf>
    <xf numFmtId="0" fontId="2" fillId="0" borderId="0" xfId="178" applyFont="1" applyAlignment="1" applyProtection="1">
      <alignment horizontal="left" vertical="center"/>
      <protection locked="0"/>
    </xf>
    <xf numFmtId="0" fontId="2" fillId="0" borderId="0" xfId="133" applyFont="1" applyAlignment="1" applyProtection="1">
      <alignment vertical="center"/>
      <protection locked="0"/>
    </xf>
    <xf numFmtId="0" fontId="4" fillId="0" borderId="0" xfId="12" applyFont="1" applyAlignment="1" applyProtection="1">
      <alignment horizontal="left" vertical="center"/>
      <protection locked="0"/>
    </xf>
    <xf numFmtId="0" fontId="34" fillId="0" borderId="0" xfId="178" applyFont="1" applyAlignment="1" applyProtection="1">
      <alignment horizontal="center" vertical="center"/>
      <protection locked="0"/>
    </xf>
    <xf numFmtId="0" fontId="36" fillId="0" borderId="0" xfId="178" applyFont="1" applyAlignment="1" applyProtection="1">
      <alignment horizontal="center" vertical="center"/>
      <protection locked="0"/>
    </xf>
    <xf numFmtId="0" fontId="2" fillId="0" borderId="0" xfId="178" applyNumberFormat="1" applyFont="1" applyAlignment="1" applyProtection="1">
      <alignment horizontal="center" vertical="center"/>
      <protection locked="0"/>
    </xf>
    <xf numFmtId="0" fontId="31" fillId="0" borderId="0" xfId="178" applyFont="1" applyAlignment="1" applyProtection="1">
      <alignment horizontal="left" vertical="center"/>
      <protection locked="0"/>
    </xf>
    <xf numFmtId="0" fontId="2" fillId="0" borderId="0" xfId="178" applyFont="1" applyAlignment="1" applyProtection="1">
      <alignment horizontal="center" vertical="center"/>
      <protection locked="0"/>
    </xf>
    <xf numFmtId="0" fontId="33" fillId="0" borderId="22" xfId="133" applyFont="1" applyBorder="1" applyAlignment="1" applyProtection="1">
      <alignment horizontal="center" vertical="center"/>
      <protection locked="0"/>
    </xf>
    <xf numFmtId="0" fontId="33" fillId="0" borderId="23" xfId="178" applyFont="1" applyBorder="1" applyAlignment="1" applyProtection="1">
      <alignment horizontal="center" vertical="center"/>
      <protection locked="0"/>
    </xf>
    <xf numFmtId="0" fontId="6" fillId="0" borderId="24" xfId="133" applyNumberFormat="1" applyFont="1" applyBorder="1" applyAlignment="1" applyProtection="1">
      <alignment horizontal="center" vertical="center"/>
      <protection locked="0"/>
    </xf>
    <xf numFmtId="0" fontId="2" fillId="0" borderId="25" xfId="133" applyNumberFormat="1" applyFont="1" applyBorder="1" applyAlignment="1" applyProtection="1">
      <alignment horizontal="center" vertical="center"/>
      <protection locked="0"/>
    </xf>
    <xf numFmtId="0" fontId="2" fillId="0" borderId="26" xfId="133" applyNumberFormat="1" applyFont="1" applyBorder="1" applyAlignment="1" applyProtection="1">
      <alignment horizontal="center" vertical="center"/>
      <protection locked="0"/>
    </xf>
    <xf numFmtId="0" fontId="10" fillId="0" borderId="27" xfId="133" applyFont="1" applyBorder="1" applyAlignment="1" applyProtection="1">
      <alignment horizontal="center" vertical="center"/>
      <protection locked="0"/>
    </xf>
    <xf numFmtId="0" fontId="33" fillId="0" borderId="1" xfId="178" applyFont="1" applyBorder="1" applyAlignment="1" applyProtection="1">
      <alignment horizontal="center" vertical="center"/>
      <protection locked="0"/>
    </xf>
    <xf numFmtId="0" fontId="2" fillId="0" borderId="2" xfId="133" applyFont="1" applyBorder="1" applyAlignment="1" applyProtection="1">
      <alignment horizontal="center" vertical="center"/>
      <protection locked="0"/>
    </xf>
    <xf numFmtId="0" fontId="2" fillId="0" borderId="3" xfId="133" applyFont="1" applyBorder="1" applyAlignment="1" applyProtection="1">
      <alignment horizontal="center" vertical="center"/>
      <protection locked="0"/>
    </xf>
    <xf numFmtId="0" fontId="2" fillId="0" borderId="4" xfId="133" applyFont="1" applyBorder="1" applyAlignment="1" applyProtection="1">
      <alignment horizontal="center" vertical="center"/>
      <protection locked="0"/>
    </xf>
    <xf numFmtId="0" fontId="10" fillId="0" borderId="1" xfId="178" applyFont="1" applyBorder="1" applyAlignment="1" applyProtection="1">
      <alignment horizontal="center" vertical="center"/>
      <protection locked="0"/>
    </xf>
    <xf numFmtId="0" fontId="33" fillId="0" borderId="28" xfId="178" applyFont="1" applyBorder="1" applyAlignment="1" applyProtection="1">
      <alignment horizontal="center" vertical="center"/>
      <protection locked="0"/>
    </xf>
    <xf numFmtId="0" fontId="6" fillId="0" borderId="2" xfId="133" applyFont="1" applyBorder="1" applyAlignment="1" applyProtection="1">
      <alignment horizontal="center" vertical="center"/>
      <protection locked="0"/>
    </xf>
    <xf numFmtId="0" fontId="33" fillId="0" borderId="1" xfId="133" applyFont="1" applyBorder="1" applyAlignment="1" applyProtection="1">
      <alignment horizontal="center" vertical="center"/>
      <protection locked="0"/>
    </xf>
    <xf numFmtId="0" fontId="2" fillId="0" borderId="1" xfId="133" applyFont="1" applyBorder="1" applyAlignment="1" applyProtection="1">
      <alignment vertical="center"/>
      <protection locked="0"/>
    </xf>
    <xf numFmtId="0" fontId="33" fillId="0" borderId="28" xfId="133" applyFont="1" applyBorder="1" applyAlignment="1" applyProtection="1">
      <alignment horizontal="center" vertical="center"/>
      <protection locked="0"/>
    </xf>
    <xf numFmtId="0" fontId="2" fillId="0" borderId="1" xfId="133" applyFont="1" applyBorder="1" applyAlignment="1" applyProtection="1">
      <alignment horizontal="center" vertical="center"/>
      <protection locked="0"/>
    </xf>
    <xf numFmtId="0" fontId="10" fillId="0" borderId="1" xfId="133" applyFont="1" applyBorder="1" applyAlignment="1" applyProtection="1">
      <alignment horizontal="center" vertical="center"/>
      <protection locked="0"/>
    </xf>
    <xf numFmtId="0" fontId="6" fillId="0" borderId="2" xfId="133" applyFont="1" applyBorder="1" applyAlignment="1" applyProtection="1">
      <alignment horizontal="center" vertical="center" wrapText="1"/>
      <protection locked="0"/>
    </xf>
    <xf numFmtId="0" fontId="0" fillId="0" borderId="3" xfId="0" applyFont="1" applyBorder="1" applyAlignment="1">
      <alignment wrapText="1"/>
    </xf>
    <xf numFmtId="0" fontId="0" fillId="0" borderId="4" xfId="0" applyFont="1" applyBorder="1" applyAlignment="1">
      <alignment wrapText="1"/>
    </xf>
    <xf numFmtId="0" fontId="6" fillId="0" borderId="1" xfId="133" applyFont="1" applyBorder="1" applyAlignment="1" applyProtection="1">
      <alignment vertical="center"/>
      <protection locked="0"/>
    </xf>
    <xf numFmtId="0" fontId="33" fillId="0" borderId="1" xfId="133" applyFont="1" applyBorder="1" applyAlignment="1" applyProtection="1">
      <alignment vertical="center"/>
      <protection locked="0"/>
    </xf>
    <xf numFmtId="0" fontId="33" fillId="0" borderId="29" xfId="133" applyFont="1" applyBorder="1" applyAlignment="1" applyProtection="1">
      <alignment horizontal="center" vertical="center"/>
      <protection locked="0"/>
    </xf>
    <xf numFmtId="0" fontId="2" fillId="0" borderId="9" xfId="133" applyFont="1" applyBorder="1" applyAlignment="1" applyProtection="1">
      <alignment vertical="center"/>
      <protection locked="0"/>
    </xf>
    <xf numFmtId="0" fontId="33" fillId="0" borderId="9" xfId="178" applyFont="1" applyBorder="1" applyAlignment="1" applyProtection="1">
      <alignment horizontal="center" vertical="center"/>
      <protection locked="0"/>
    </xf>
    <xf numFmtId="0" fontId="33" fillId="0" borderId="9" xfId="133" applyFont="1" applyBorder="1" applyAlignment="1" applyProtection="1">
      <alignment vertical="center"/>
      <protection locked="0"/>
    </xf>
    <xf numFmtId="58" fontId="2" fillId="0" borderId="9" xfId="133" applyNumberFormat="1" applyFont="1" applyBorder="1" applyAlignment="1" applyProtection="1">
      <alignment vertical="center"/>
      <protection locked="0"/>
    </xf>
    <xf numFmtId="0" fontId="33" fillId="0" borderId="9" xfId="133" applyFont="1" applyBorder="1" applyAlignment="1" applyProtection="1">
      <alignment horizontal="center" vertical="center"/>
      <protection locked="0"/>
    </xf>
    <xf numFmtId="0" fontId="6" fillId="0" borderId="12" xfId="133" applyFont="1" applyBorder="1" applyAlignment="1" applyProtection="1">
      <alignment horizontal="center" vertical="center"/>
      <protection locked="0"/>
    </xf>
    <xf numFmtId="0" fontId="33" fillId="0" borderId="30" xfId="133" applyFont="1" applyBorder="1" applyAlignment="1" applyProtection="1">
      <alignment horizontal="center" vertical="center"/>
      <protection locked="0"/>
    </xf>
    <xf numFmtId="0" fontId="10" fillId="0" borderId="31" xfId="133" applyFont="1" applyBorder="1" applyAlignment="1" applyProtection="1">
      <alignment horizontal="center" vertical="center"/>
      <protection locked="0"/>
    </xf>
    <xf numFmtId="0" fontId="10" fillId="0" borderId="32" xfId="133" applyFont="1" applyBorder="1" applyAlignment="1" applyProtection="1">
      <alignment horizontal="center" vertical="center"/>
      <protection locked="0"/>
    </xf>
    <xf numFmtId="0" fontId="33" fillId="0" borderId="24" xfId="133" applyFont="1" applyBorder="1" applyAlignment="1" applyProtection="1">
      <alignment horizontal="center" vertical="center"/>
      <protection locked="0"/>
    </xf>
    <xf numFmtId="0" fontId="10" fillId="0" borderId="33" xfId="133" applyFont="1" applyBorder="1" applyAlignment="1" applyProtection="1">
      <alignment horizontal="center" vertical="center"/>
      <protection locked="0"/>
    </xf>
    <xf numFmtId="0" fontId="10" fillId="0" borderId="18" xfId="133" applyFont="1" applyBorder="1" applyAlignment="1" applyProtection="1">
      <alignment horizontal="center" vertical="center"/>
      <protection locked="0"/>
    </xf>
    <xf numFmtId="0" fontId="10" fillId="0" borderId="19" xfId="133" applyFont="1" applyBorder="1" applyAlignment="1" applyProtection="1">
      <alignment horizontal="center" vertical="center"/>
      <protection locked="0"/>
    </xf>
    <xf numFmtId="0" fontId="2" fillId="0" borderId="28" xfId="133" applyFont="1" applyBorder="1" applyAlignment="1" applyProtection="1">
      <alignment horizontal="center" vertical="center"/>
      <protection locked="0"/>
    </xf>
    <xf numFmtId="0" fontId="6" fillId="0" borderId="2" xfId="190" applyFont="1" applyBorder="1" applyAlignment="1" applyProtection="1">
      <alignment horizontal="center"/>
      <protection locked="0"/>
    </xf>
    <xf numFmtId="0" fontId="2" fillId="0" borderId="3" xfId="190" applyFont="1" applyBorder="1" applyAlignment="1" applyProtection="1">
      <alignment horizontal="center"/>
      <protection locked="0"/>
    </xf>
    <xf numFmtId="0" fontId="2" fillId="0" borderId="4" xfId="190" applyFont="1" applyBorder="1" applyAlignment="1" applyProtection="1">
      <alignment horizontal="center"/>
      <protection locked="0"/>
    </xf>
    <xf numFmtId="4" fontId="2" fillId="0" borderId="1" xfId="190" applyNumberFormat="1" applyFont="1" applyBorder="1" applyAlignment="1" applyProtection="1">
      <alignment horizontal="right"/>
      <protection locked="0"/>
    </xf>
    <xf numFmtId="0" fontId="2" fillId="0" borderId="4" xfId="133" applyFont="1" applyBorder="1" applyAlignment="1" applyProtection="1">
      <alignment vertical="center"/>
      <protection locked="0"/>
    </xf>
    <xf numFmtId="0" fontId="6" fillId="0" borderId="29" xfId="133" applyFont="1" applyBorder="1" applyAlignment="1" applyProtection="1">
      <alignment horizontal="center" vertical="center"/>
      <protection locked="0"/>
    </xf>
    <xf numFmtId="0" fontId="2" fillId="0" borderId="12" xfId="133" applyFont="1" applyBorder="1" applyAlignment="1" applyProtection="1">
      <alignment horizontal="center" vertical="center"/>
      <protection locked="0"/>
    </xf>
    <xf numFmtId="0" fontId="2" fillId="0" borderId="13" xfId="133" applyFont="1" applyBorder="1" applyAlignment="1" applyProtection="1">
      <alignment horizontal="center" vertical="center"/>
      <protection locked="0"/>
    </xf>
    <xf numFmtId="0" fontId="2" fillId="0" borderId="14" xfId="133" applyFont="1" applyBorder="1" applyAlignment="1" applyProtection="1">
      <alignment horizontal="center" vertical="center"/>
      <protection locked="0"/>
    </xf>
    <xf numFmtId="4" fontId="2" fillId="0" borderId="14" xfId="133" applyNumberFormat="1" applyFont="1" applyBorder="1" applyAlignment="1" applyProtection="1">
      <alignment vertical="center"/>
      <protection locked="0"/>
    </xf>
    <xf numFmtId="0" fontId="33" fillId="0" borderId="34" xfId="133" applyFont="1" applyBorder="1" applyAlignment="1" applyProtection="1">
      <alignment horizontal="center" vertical="center"/>
      <protection locked="0"/>
    </xf>
    <xf numFmtId="0" fontId="10" fillId="0" borderId="25" xfId="133" applyFont="1" applyBorder="1" applyAlignment="1" applyProtection="1">
      <alignment horizontal="center" vertical="center"/>
      <protection locked="0"/>
    </xf>
    <xf numFmtId="0" fontId="10" fillId="0" borderId="26" xfId="133" applyFont="1" applyBorder="1" applyAlignment="1" applyProtection="1">
      <alignment horizontal="center" vertical="center"/>
      <protection locked="0"/>
    </xf>
    <xf numFmtId="43" fontId="6" fillId="0" borderId="2" xfId="154" applyNumberFormat="1" applyFont="1" applyFill="1" applyBorder="1" applyAlignment="1" applyProtection="1">
      <alignment horizontal="center"/>
      <protection locked="0"/>
    </xf>
    <xf numFmtId="43" fontId="2" fillId="0" borderId="3" xfId="154" applyNumberFormat="1" applyFont="1" applyFill="1" applyBorder="1" applyAlignment="1" applyProtection="1">
      <alignment horizontal="center"/>
      <protection locked="0"/>
    </xf>
    <xf numFmtId="43" fontId="2" fillId="0" borderId="4" xfId="154" applyNumberFormat="1" applyFont="1" applyFill="1" applyBorder="1" applyAlignment="1" applyProtection="1">
      <alignment horizontal="center"/>
      <protection locked="0"/>
    </xf>
    <xf numFmtId="43" fontId="6" fillId="0" borderId="3" xfId="154" applyNumberFormat="1" applyFont="1" applyFill="1" applyBorder="1" applyAlignment="1" applyProtection="1">
      <alignment horizontal="center"/>
      <protection locked="0"/>
    </xf>
    <xf numFmtId="43" fontId="6" fillId="0" borderId="4" xfId="154" applyNumberFormat="1" applyFont="1" applyFill="1" applyBorder="1" applyAlignment="1" applyProtection="1">
      <alignment horizontal="center"/>
      <protection locked="0"/>
    </xf>
    <xf numFmtId="0" fontId="2" fillId="0" borderId="29" xfId="133" applyFont="1" applyBorder="1" applyAlignment="1" applyProtection="1">
      <alignment horizontal="center" vertical="center"/>
      <protection locked="0"/>
    </xf>
    <xf numFmtId="43" fontId="2" fillId="0" borderId="2" xfId="154" applyNumberFormat="1" applyFont="1" applyFill="1" applyBorder="1" applyAlignment="1" applyProtection="1">
      <alignment horizontal="center"/>
      <protection locked="0"/>
    </xf>
    <xf numFmtId="0" fontId="33" fillId="0" borderId="35" xfId="133" applyFont="1" applyBorder="1" applyAlignment="1" applyProtection="1">
      <alignment horizontal="center" vertical="center"/>
      <protection locked="0"/>
    </xf>
    <xf numFmtId="0" fontId="10" fillId="0" borderId="4" xfId="133" applyFont="1" applyBorder="1" applyAlignment="1" applyProtection="1">
      <alignment horizontal="center" vertical="center"/>
      <protection locked="0"/>
    </xf>
    <xf numFmtId="0" fontId="33" fillId="0" borderId="36" xfId="133" applyFont="1" applyBorder="1" applyAlignment="1" applyProtection="1">
      <alignment horizontal="center" vertical="center"/>
      <protection locked="0"/>
    </xf>
    <xf numFmtId="0" fontId="10" fillId="0" borderId="37" xfId="133" applyFont="1" applyBorder="1" applyAlignment="1" applyProtection="1">
      <alignment horizontal="center" vertical="center"/>
      <protection locked="0"/>
    </xf>
    <xf numFmtId="0" fontId="2" fillId="0" borderId="38" xfId="133" applyFont="1" applyBorder="1" applyAlignment="1" applyProtection="1">
      <alignment horizontal="center" vertical="center"/>
      <protection locked="0"/>
    </xf>
    <xf numFmtId="0" fontId="2" fillId="0" borderId="39" xfId="133" applyFont="1" applyBorder="1" applyAlignment="1" applyProtection="1">
      <alignment horizontal="center" vertical="center"/>
      <protection locked="0"/>
    </xf>
    <xf numFmtId="0" fontId="37" fillId="0" borderId="40" xfId="133" applyFont="1" applyBorder="1" applyAlignment="1" applyProtection="1">
      <alignment horizontal="left" vertical="center"/>
      <protection locked="0"/>
    </xf>
    <xf numFmtId="0" fontId="10" fillId="0" borderId="40" xfId="133" applyFont="1" applyBorder="1" applyAlignment="1" applyProtection="1">
      <alignment horizontal="center" vertical="center"/>
      <protection locked="0"/>
    </xf>
    <xf numFmtId="0" fontId="2" fillId="0" borderId="0" xfId="133" applyFont="1" applyBorder="1" applyAlignment="1" applyProtection="1">
      <alignment horizontal="center" vertical="center"/>
      <protection locked="0"/>
    </xf>
    <xf numFmtId="0" fontId="33" fillId="0" borderId="27" xfId="133" applyFont="1" applyBorder="1" applyAlignment="1" applyProtection="1">
      <alignment horizontal="center" vertical="center"/>
      <protection locked="0"/>
    </xf>
    <xf numFmtId="0" fontId="33" fillId="0" borderId="11" xfId="133" applyFont="1" applyBorder="1" applyAlignment="1" applyProtection="1">
      <alignment horizontal="center" vertical="center"/>
      <protection locked="0"/>
    </xf>
    <xf numFmtId="0" fontId="10" fillId="0" borderId="41" xfId="133" applyFont="1" applyBorder="1" applyAlignment="1" applyProtection="1">
      <alignment horizontal="center" vertical="center"/>
      <protection locked="0"/>
    </xf>
    <xf numFmtId="0" fontId="33" fillId="0" borderId="41" xfId="133" applyFont="1" applyBorder="1" applyAlignment="1" applyProtection="1">
      <alignment horizontal="center" vertical="center"/>
      <protection locked="0"/>
    </xf>
    <xf numFmtId="0" fontId="10" fillId="0" borderId="28" xfId="133" applyFont="1" applyBorder="1" applyAlignment="1" applyProtection="1">
      <alignment horizontal="center" vertical="center"/>
      <protection locked="0"/>
    </xf>
    <xf numFmtId="0" fontId="2" fillId="0" borderId="1" xfId="178" applyFont="1" applyBorder="1" applyAlignment="1" applyProtection="1">
      <alignment horizontal="center" vertical="center"/>
      <protection locked="0"/>
    </xf>
    <xf numFmtId="0" fontId="33" fillId="0" borderId="1" xfId="133" applyNumberFormat="1" applyFont="1" applyBorder="1" applyAlignment="1" applyProtection="1">
      <alignment horizontal="center" vertical="center"/>
      <protection locked="0"/>
    </xf>
    <xf numFmtId="0" fontId="10" fillId="0" borderId="1" xfId="133" applyNumberFormat="1" applyFont="1" applyBorder="1" applyAlignment="1" applyProtection="1">
      <alignment horizontal="center" vertical="center"/>
      <protection locked="0"/>
    </xf>
    <xf numFmtId="0" fontId="33" fillId="0" borderId="28" xfId="133" applyFont="1" applyBorder="1" applyAlignment="1" applyProtection="1">
      <alignment horizontal="left" vertical="center"/>
      <protection locked="0"/>
    </xf>
    <xf numFmtId="0" fontId="33" fillId="0" borderId="2" xfId="133" applyNumberFormat="1" applyFont="1" applyBorder="1" applyAlignment="1" applyProtection="1">
      <alignment horizontal="center" vertical="center"/>
      <protection locked="0"/>
    </xf>
    <xf numFmtId="0" fontId="33" fillId="0" borderId="3" xfId="133" applyNumberFormat="1" applyFont="1" applyBorder="1" applyAlignment="1" applyProtection="1">
      <alignment horizontal="center" vertical="center"/>
      <protection locked="0"/>
    </xf>
    <xf numFmtId="0" fontId="6" fillId="0" borderId="1" xfId="133" applyFont="1" applyBorder="1" applyAlignment="1" applyProtection="1">
      <alignment horizontal="center" vertical="center"/>
      <protection locked="0"/>
    </xf>
    <xf numFmtId="0" fontId="10" fillId="0" borderId="1" xfId="133" applyNumberFormat="1" applyFont="1" applyBorder="1" applyAlignment="1" applyProtection="1">
      <alignment horizontal="left" vertical="center"/>
      <protection locked="0"/>
    </xf>
    <xf numFmtId="0" fontId="33" fillId="0" borderId="42" xfId="133" applyFont="1" applyBorder="1" applyAlignment="1" applyProtection="1">
      <alignment horizontal="left" vertical="center"/>
      <protection locked="0"/>
    </xf>
    <xf numFmtId="0" fontId="10" fillId="0" borderId="43" xfId="133" applyFont="1" applyBorder="1" applyAlignment="1" applyProtection="1">
      <alignment horizontal="left" vertical="center"/>
      <protection locked="0"/>
    </xf>
    <xf numFmtId="0" fontId="6" fillId="0" borderId="10" xfId="133" applyFont="1" applyBorder="1" applyAlignment="1" applyProtection="1">
      <alignment horizontal="center" vertical="center"/>
      <protection locked="0"/>
    </xf>
    <xf numFmtId="0" fontId="2" fillId="0" borderId="10" xfId="133" applyFont="1" applyBorder="1" applyAlignment="1" applyProtection="1">
      <alignment horizontal="center" vertical="center"/>
      <protection locked="0"/>
    </xf>
    <xf numFmtId="0" fontId="10" fillId="0" borderId="0" xfId="133" applyFont="1" applyBorder="1" applyAlignment="1" applyProtection="1">
      <alignment horizontal="center" vertical="center"/>
      <protection locked="0"/>
    </xf>
    <xf numFmtId="0" fontId="6" fillId="0" borderId="0" xfId="178" applyFont="1" applyAlignment="1" applyProtection="1">
      <alignment horizontal="right" vertical="center"/>
      <protection locked="0"/>
    </xf>
    <xf numFmtId="0" fontId="6" fillId="0" borderId="44" xfId="133" applyFont="1" applyBorder="1" applyAlignment="1" applyProtection="1">
      <alignment horizontal="center" vertical="center"/>
      <protection locked="0"/>
    </xf>
    <xf numFmtId="0" fontId="33" fillId="0" borderId="44" xfId="133" applyFont="1" applyBorder="1" applyAlignment="1" applyProtection="1">
      <alignment horizontal="center" vertical="center"/>
      <protection locked="0"/>
    </xf>
    <xf numFmtId="0" fontId="2" fillId="0" borderId="45" xfId="133" applyFont="1" applyBorder="1" applyAlignment="1" applyProtection="1">
      <alignment horizontal="center" vertical="center"/>
      <protection locked="0"/>
    </xf>
    <xf numFmtId="0" fontId="2" fillId="0" borderId="11" xfId="133" applyFont="1" applyBorder="1" applyAlignment="1" applyProtection="1">
      <alignment horizontal="center" vertical="center"/>
      <protection locked="0"/>
    </xf>
    <xf numFmtId="0" fontId="10" fillId="0" borderId="11" xfId="133" applyFont="1" applyBorder="1" applyAlignment="1" applyProtection="1">
      <alignment horizontal="center" vertical="center"/>
      <protection locked="0"/>
    </xf>
    <xf numFmtId="0" fontId="2" fillId="0" borderId="46" xfId="133" applyFont="1" applyBorder="1" applyAlignment="1" applyProtection="1">
      <alignment horizontal="center" vertical="center"/>
      <protection locked="0"/>
    </xf>
    <xf numFmtId="0" fontId="2" fillId="0" borderId="47" xfId="133" applyFont="1" applyBorder="1" applyAlignment="1" applyProtection="1">
      <alignment horizontal="center" vertical="center"/>
      <protection locked="0"/>
    </xf>
    <xf numFmtId="0" fontId="2" fillId="0" borderId="47" xfId="178" applyFont="1" applyBorder="1" applyAlignment="1" applyProtection="1">
      <alignment horizontal="center" vertical="center"/>
      <protection locked="0"/>
    </xf>
    <xf numFmtId="211" fontId="2" fillId="0" borderId="2" xfId="133" applyNumberFormat="1" applyFont="1" applyBorder="1" applyAlignment="1" applyProtection="1">
      <alignment horizontal="center" vertical="center"/>
      <protection locked="0"/>
    </xf>
    <xf numFmtId="211" fontId="2" fillId="0" borderId="48" xfId="133" applyNumberFormat="1" applyFont="1" applyBorder="1" applyAlignment="1" applyProtection="1">
      <alignment horizontal="center" vertical="center"/>
      <protection locked="0"/>
    </xf>
    <xf numFmtId="0" fontId="2" fillId="0" borderId="47" xfId="133" applyFont="1" applyBorder="1" applyAlignment="1" applyProtection="1">
      <alignment vertical="center"/>
      <protection locked="0"/>
    </xf>
    <xf numFmtId="0" fontId="2" fillId="0" borderId="49" xfId="133" applyFont="1" applyBorder="1" applyAlignment="1" applyProtection="1">
      <alignment horizontal="center" vertical="center"/>
      <protection locked="0"/>
    </xf>
    <xf numFmtId="0" fontId="10" fillId="0" borderId="50" xfId="133" applyFont="1" applyBorder="1" applyAlignment="1" applyProtection="1">
      <alignment horizontal="center" vertical="center"/>
      <protection locked="0"/>
    </xf>
    <xf numFmtId="0" fontId="33" fillId="0" borderId="47" xfId="178" applyFont="1" applyBorder="1" applyAlignment="1" applyProtection="1">
      <alignment horizontal="center" vertical="center"/>
      <protection locked="0"/>
    </xf>
    <xf numFmtId="9" fontId="2" fillId="0" borderId="1" xfId="13" applyFont="1" applyBorder="1" applyAlignment="1" applyProtection="1">
      <alignment horizontal="right"/>
      <protection locked="0"/>
    </xf>
    <xf numFmtId="9" fontId="2" fillId="0" borderId="47" xfId="13" applyFont="1" applyBorder="1" applyAlignment="1" applyProtection="1">
      <alignment horizontal="right"/>
      <protection locked="0"/>
    </xf>
    <xf numFmtId="4" fontId="2" fillId="0" borderId="9" xfId="133" applyNumberFormat="1" applyFont="1" applyBorder="1" applyAlignment="1" applyProtection="1">
      <alignment vertical="center"/>
      <protection locked="0"/>
    </xf>
    <xf numFmtId="0" fontId="2" fillId="0" borderId="51" xfId="133" applyFont="1" applyBorder="1" applyAlignment="1" applyProtection="1">
      <alignment vertical="center"/>
      <protection locked="0"/>
    </xf>
    <xf numFmtId="0" fontId="33" fillId="0" borderId="23" xfId="133" applyFont="1" applyBorder="1" applyAlignment="1" applyProtection="1">
      <alignment horizontal="center" vertical="center"/>
      <protection locked="0"/>
    </xf>
    <xf numFmtId="0" fontId="33" fillId="0" borderId="52" xfId="133" applyFont="1" applyBorder="1" applyAlignment="1" applyProtection="1">
      <alignment horizontal="center" vertical="center"/>
      <protection locked="0"/>
    </xf>
    <xf numFmtId="10" fontId="2" fillId="0" borderId="1" xfId="13" applyNumberFormat="1" applyFont="1" applyBorder="1" applyAlignment="1" applyProtection="1">
      <alignment horizontal="center"/>
      <protection locked="0"/>
    </xf>
    <xf numFmtId="0" fontId="6" fillId="0" borderId="47" xfId="133" applyFont="1" applyBorder="1" applyAlignment="1" applyProtection="1">
      <alignment horizontal="center" vertical="center"/>
      <protection locked="0"/>
    </xf>
    <xf numFmtId="0" fontId="2" fillId="0" borderId="13" xfId="133" applyFont="1" applyBorder="1" applyAlignment="1" applyProtection="1">
      <alignment vertical="center"/>
      <protection locked="0"/>
    </xf>
    <xf numFmtId="0" fontId="2" fillId="0" borderId="53" xfId="133" applyFont="1" applyBorder="1" applyAlignment="1" applyProtection="1">
      <alignment horizontal="center" vertical="center"/>
      <protection locked="0"/>
    </xf>
    <xf numFmtId="0" fontId="2" fillId="0" borderId="40" xfId="133" applyFont="1" applyBorder="1" applyAlignment="1" applyProtection="1">
      <alignment horizontal="center" vertical="center"/>
      <protection locked="0"/>
    </xf>
    <xf numFmtId="0" fontId="10" fillId="0" borderId="46" xfId="133" applyFont="1" applyBorder="1" applyAlignment="1" applyProtection="1">
      <alignment horizontal="center" vertical="center"/>
      <protection locked="0"/>
    </xf>
    <xf numFmtId="0" fontId="2" fillId="0" borderId="1" xfId="133" applyNumberFormat="1" applyFont="1" applyBorder="1" applyAlignment="1" applyProtection="1">
      <alignment horizontal="center" vertical="center"/>
      <protection locked="0"/>
    </xf>
    <xf numFmtId="0" fontId="2" fillId="0" borderId="47" xfId="133" applyNumberFormat="1" applyFont="1" applyBorder="1" applyAlignment="1" applyProtection="1">
      <alignment horizontal="center" vertical="center"/>
      <protection locked="0"/>
    </xf>
    <xf numFmtId="0" fontId="10" fillId="0" borderId="47" xfId="133" applyFont="1" applyBorder="1" applyAlignment="1" applyProtection="1">
      <alignment horizontal="center" vertical="center"/>
      <protection locked="0"/>
    </xf>
    <xf numFmtId="0" fontId="33" fillId="0" borderId="48" xfId="133" applyNumberFormat="1" applyFont="1" applyBorder="1" applyAlignment="1" applyProtection="1">
      <alignment horizontal="center" vertical="center"/>
      <protection locked="0"/>
    </xf>
    <xf numFmtId="0" fontId="2" fillId="0" borderId="54" xfId="133" applyFont="1" applyBorder="1" applyAlignment="1" applyProtection="1">
      <alignment vertical="center"/>
      <protection locked="0"/>
    </xf>
    <xf numFmtId="0" fontId="38" fillId="0" borderId="0" xfId="0" applyFont="1" applyProtection="1"/>
    <xf numFmtId="0" fontId="0" fillId="0" borderId="0" xfId="0" applyFont="1" applyProtection="1"/>
    <xf numFmtId="0" fontId="39" fillId="0" borderId="0" xfId="181" applyFont="1" applyFill="1" applyAlignment="1" applyProtection="1">
      <alignment horizontal="centerContinuous"/>
    </xf>
    <xf numFmtId="0" fontId="40" fillId="0" borderId="0" xfId="181" applyFont="1" applyFill="1" applyAlignment="1" applyProtection="1">
      <alignment horizontal="centerContinuous"/>
    </xf>
    <xf numFmtId="0" fontId="4" fillId="0" borderId="55" xfId="12" applyNumberFormat="1" applyFont="1" applyFill="1" applyBorder="1" applyAlignment="1" applyProtection="1">
      <alignment shrinkToFit="1"/>
      <protection locked="0"/>
    </xf>
    <xf numFmtId="0" fontId="41" fillId="0" borderId="55" xfId="181" applyFont="1" applyFill="1" applyBorder="1" applyProtection="1">
      <protection locked="0"/>
    </xf>
    <xf numFmtId="0" fontId="41" fillId="0" borderId="55" xfId="181" applyFont="1" applyFill="1" applyBorder="1" applyProtection="1"/>
    <xf numFmtId="0" fontId="42" fillId="0" borderId="0" xfId="181" applyFont="1" applyFill="1" applyBorder="1" applyAlignment="1" applyProtection="1">
      <alignment horizontal="right"/>
    </xf>
    <xf numFmtId="0" fontId="43" fillId="0" borderId="0" xfId="181" applyFont="1" applyFill="1" applyBorder="1" applyProtection="1"/>
    <xf numFmtId="0" fontId="0" fillId="0" borderId="0" xfId="181" applyFont="1" applyFill="1" applyBorder="1" applyProtection="1"/>
    <xf numFmtId="49" fontId="0" fillId="0" borderId="0" xfId="10" applyNumberFormat="1" applyFont="1" applyAlignment="1" applyProtection="1">
      <alignment horizontal="centerContinuous" vertical="center"/>
    </xf>
    <xf numFmtId="0" fontId="44" fillId="0" borderId="0" xfId="181" applyNumberFormat="1" applyFont="1" applyFill="1" applyBorder="1" applyAlignment="1" applyProtection="1">
      <alignment horizontal="center"/>
    </xf>
    <xf numFmtId="0" fontId="44" fillId="0" borderId="0" xfId="181" applyFont="1" applyFill="1" applyBorder="1" applyProtection="1"/>
    <xf numFmtId="0" fontId="45" fillId="0" borderId="0" xfId="181" applyFont="1" applyFill="1" applyProtection="1"/>
    <xf numFmtId="0" fontId="45" fillId="0" borderId="0" xfId="181" applyFont="1" applyFill="1" applyBorder="1" applyProtection="1"/>
    <xf numFmtId="0" fontId="46" fillId="0" borderId="0" xfId="181" applyFont="1" applyFill="1" applyBorder="1" applyProtection="1"/>
    <xf numFmtId="0" fontId="47" fillId="0" borderId="0" xfId="181" applyFont="1" applyFill="1" applyBorder="1" applyProtection="1"/>
    <xf numFmtId="0" fontId="41" fillId="0" borderId="0" xfId="181" applyFont="1" applyFill="1" applyBorder="1" applyAlignment="1" applyProtection="1">
      <alignment vertical="top"/>
    </xf>
    <xf numFmtId="0" fontId="48" fillId="0" borderId="18" xfId="181" applyFont="1" applyFill="1" applyBorder="1" applyAlignment="1" applyProtection="1">
      <alignment vertical="top"/>
    </xf>
    <xf numFmtId="0" fontId="49" fillId="0" borderId="18" xfId="181" applyFont="1" applyFill="1" applyBorder="1" applyAlignment="1" applyProtection="1">
      <alignment vertical="top"/>
    </xf>
    <xf numFmtId="0" fontId="49" fillId="0" borderId="0" xfId="181" applyFont="1" applyFill="1" applyBorder="1" applyAlignment="1" applyProtection="1">
      <alignment vertical="top"/>
    </xf>
    <xf numFmtId="0" fontId="41" fillId="0" borderId="0" xfId="181" applyFont="1" applyFill="1" applyAlignment="1" applyProtection="1">
      <alignment vertical="top"/>
    </xf>
    <xf numFmtId="0" fontId="0" fillId="0" borderId="0" xfId="181" applyFont="1" applyFill="1" applyProtection="1"/>
    <xf numFmtId="0" fontId="0" fillId="0" borderId="0" xfId="0" applyBorder="1"/>
    <xf numFmtId="49" fontId="50" fillId="0" borderId="0" xfId="10" applyNumberFormat="1" applyFont="1" applyBorder="1" applyAlignment="1">
      <alignment horizontal="centerContinuous" vertical="center"/>
    </xf>
    <xf numFmtId="49" fontId="50" fillId="0" borderId="0" xfId="181" applyNumberFormat="1" applyFont="1" applyBorder="1" applyAlignment="1">
      <alignment horizontal="centerContinuous" vertical="center"/>
    </xf>
    <xf numFmtId="49" fontId="6" fillId="0" borderId="0" xfId="10" applyNumberFormat="1" applyFont="1" applyBorder="1" applyAlignment="1">
      <alignment vertical="center"/>
    </xf>
    <xf numFmtId="49" fontId="4" fillId="0" borderId="0" xfId="12" applyNumberFormat="1" applyFont="1" applyBorder="1" applyAlignment="1" applyProtection="1">
      <alignment vertical="top"/>
    </xf>
    <xf numFmtId="49" fontId="6" fillId="0" borderId="0" xfId="181" applyNumberFormat="1" applyFont="1" applyBorder="1" applyAlignment="1">
      <alignment vertical="center"/>
    </xf>
    <xf numFmtId="49" fontId="6" fillId="0" borderId="0" xfId="181" applyNumberFormat="1" applyFont="1" applyBorder="1" applyAlignment="1">
      <alignment horizontal="center" vertical="center"/>
    </xf>
    <xf numFmtId="49" fontId="6" fillId="0" borderId="0" xfId="10" applyNumberFormat="1" applyFont="1" applyBorder="1" applyAlignment="1">
      <alignment vertical="top"/>
    </xf>
    <xf numFmtId="0" fontId="4" fillId="0" borderId="0" xfId="12" applyFont="1" applyBorder="1" applyAlignment="1" applyProtection="1">
      <alignment horizontal="left"/>
    </xf>
    <xf numFmtId="49" fontId="6" fillId="0" borderId="0" xfId="181" applyNumberFormat="1" applyFont="1" applyBorder="1" applyAlignment="1">
      <alignment vertical="top"/>
    </xf>
    <xf numFmtId="49" fontId="6" fillId="0" borderId="0" xfId="181" applyNumberFormat="1" applyFont="1" applyBorder="1" applyAlignment="1">
      <alignment horizontal="center" vertical="top"/>
    </xf>
    <xf numFmtId="49" fontId="6" fillId="0" borderId="0" xfId="10" applyNumberFormat="1" applyFont="1" applyBorder="1" applyAlignment="1">
      <alignment horizontal="left" vertical="center"/>
    </xf>
    <xf numFmtId="49" fontId="4" fillId="0" borderId="0" xfId="12" applyNumberFormat="1" applyFont="1" applyBorder="1" applyAlignment="1" applyProtection="1">
      <alignment horizontal="left" vertical="center"/>
    </xf>
    <xf numFmtId="49" fontId="4" fillId="0" borderId="0" xfId="12" applyNumberFormat="1" applyFont="1" applyBorder="1" applyAlignment="1" applyProtection="1">
      <alignment horizontal="left" vertical="top"/>
    </xf>
    <xf numFmtId="49" fontId="4" fillId="0" borderId="0" xfId="12" applyNumberFormat="1" applyFont="1" applyBorder="1" applyAlignment="1" applyProtection="1">
      <alignment vertical="center"/>
    </xf>
    <xf numFmtId="49" fontId="6" fillId="0" borderId="0" xfId="181" applyNumberFormat="1" applyFont="1" applyBorder="1" applyAlignment="1">
      <alignment horizontal="left" vertical="center"/>
    </xf>
    <xf numFmtId="49" fontId="51" fillId="0" borderId="0" xfId="12" applyNumberFormat="1" applyFont="1" applyBorder="1" applyAlignment="1" applyProtection="1">
      <alignment vertical="center"/>
    </xf>
    <xf numFmtId="49" fontId="26" fillId="0" borderId="0" xfId="181" applyNumberFormat="1" applyFont="1" applyBorder="1" applyAlignment="1">
      <alignment vertical="center"/>
    </xf>
    <xf numFmtId="49" fontId="26" fillId="0" borderId="0" xfId="10" applyNumberFormat="1" applyFont="1" applyBorder="1" applyAlignment="1">
      <alignment vertical="center"/>
    </xf>
    <xf numFmtId="49" fontId="52" fillId="0" borderId="0" xfId="181" applyNumberFormat="1" applyFont="1" applyBorder="1" applyAlignment="1">
      <alignment vertical="center"/>
    </xf>
    <xf numFmtId="49" fontId="26" fillId="0" borderId="0" xfId="181" applyNumberFormat="1" applyFont="1" applyBorder="1" applyAlignment="1">
      <alignment vertical="top"/>
    </xf>
    <xf numFmtId="7" fontId="26" fillId="0" borderId="0" xfId="181" applyNumberFormat="1" applyFont="1" applyBorder="1" applyAlignment="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53" fillId="0" borderId="0" xfId="12" applyNumberFormat="1" applyFont="1" applyFill="1" applyBorder="1" applyAlignment="1" applyProtection="1">
      <alignment vertical="center"/>
      <protection locked="0"/>
    </xf>
    <xf numFmtId="0" fontId="4" fillId="0" borderId="56" xfId="12" applyFont="1" applyFill="1" applyBorder="1" applyAlignment="1" applyProtection="1">
      <alignment horizontal="center" vertical="center"/>
      <protection locked="0"/>
    </xf>
    <xf numFmtId="0" fontId="4" fillId="0" borderId="56" xfId="12" applyFont="1" applyFill="1" applyBorder="1" applyAlignment="1" applyProtection="1">
      <alignment vertical="center"/>
    </xf>
    <xf numFmtId="0" fontId="54" fillId="0" borderId="0" xfId="73" applyFont="1" applyFill="1" applyBorder="1" applyAlignment="1" applyProtection="1">
      <alignment horizontal="center" vertical="center"/>
    </xf>
    <xf numFmtId="0" fontId="55" fillId="10" borderId="57" xfId="73" applyFont="1" applyFill="1" applyBorder="1" applyAlignment="1" applyProtection="1">
      <alignment horizontal="center" vertical="center"/>
    </xf>
    <xf numFmtId="0" fontId="55" fillId="10" borderId="58" xfId="73" applyFont="1" applyFill="1" applyBorder="1" applyAlignment="1" applyProtection="1">
      <alignment horizontal="center" vertical="center"/>
    </xf>
    <xf numFmtId="214" fontId="56" fillId="0" borderId="0" xfId="73" applyNumberFormat="1" applyFont="1" applyFill="1" applyAlignment="1" applyProtection="1">
      <alignment horizontal="center" vertical="center"/>
      <protection hidden="1"/>
    </xf>
    <xf numFmtId="0" fontId="55" fillId="10" borderId="59" xfId="73" applyFont="1" applyFill="1" applyBorder="1" applyAlignment="1" applyProtection="1">
      <alignment horizontal="center" vertical="center"/>
    </xf>
    <xf numFmtId="0" fontId="57" fillId="11" borderId="60" xfId="73" applyFont="1" applyFill="1" applyBorder="1" applyAlignment="1" applyProtection="1">
      <alignment horizontal="center" vertical="center"/>
    </xf>
    <xf numFmtId="0" fontId="57" fillId="11" borderId="61" xfId="73" applyFont="1" applyFill="1" applyBorder="1" applyAlignment="1" applyProtection="1">
      <alignment horizontal="center" vertical="center"/>
    </xf>
    <xf numFmtId="0" fontId="58" fillId="11" borderId="62" xfId="73" applyFont="1" applyFill="1" applyBorder="1" applyAlignment="1" applyProtection="1">
      <alignment horizontal="center" vertical="center"/>
    </xf>
    <xf numFmtId="0" fontId="59" fillId="11" borderId="0" xfId="73" applyFont="1" applyFill="1" applyBorder="1" applyAlignment="1" applyProtection="1">
      <alignment horizontal="center" vertical="center"/>
    </xf>
    <xf numFmtId="180" fontId="54" fillId="0" borderId="0" xfId="73" applyNumberFormat="1" applyFont="1" applyFill="1" applyAlignment="1" applyProtection="1">
      <alignment horizontal="center" vertical="center"/>
    </xf>
    <xf numFmtId="0" fontId="10" fillId="11" borderId="62" xfId="73" applyFont="1" applyFill="1" applyBorder="1" applyAlignment="1" applyProtection="1">
      <alignment horizontal="center" vertical="center"/>
    </xf>
    <xf numFmtId="0" fontId="60" fillId="11" borderId="0" xfId="73" applyFont="1" applyFill="1" applyBorder="1" applyAlignment="1" applyProtection="1">
      <alignment vertical="center"/>
    </xf>
    <xf numFmtId="0" fontId="61" fillId="11" borderId="0" xfId="73" applyFont="1" applyFill="1" applyBorder="1" applyAlignment="1" applyProtection="1">
      <alignment vertical="center"/>
    </xf>
    <xf numFmtId="0" fontId="54" fillId="0" borderId="0" xfId="73" applyFont="1" applyFill="1" applyAlignment="1" applyProtection="1">
      <alignment horizontal="center" vertical="center"/>
    </xf>
    <xf numFmtId="0" fontId="62" fillId="11" borderId="0" xfId="73" applyFont="1" applyFill="1" applyBorder="1" applyAlignment="1" applyProtection="1">
      <alignment horizontal="center" vertical="center"/>
    </xf>
    <xf numFmtId="49" fontId="13" fillId="2" borderId="34" xfId="73" applyNumberFormat="1" applyFont="1" applyFill="1" applyBorder="1" applyAlignment="1" applyProtection="1">
      <alignment vertical="center"/>
      <protection locked="0"/>
    </xf>
    <xf numFmtId="49" fontId="63" fillId="2" borderId="25" xfId="73" applyNumberFormat="1" applyFont="1" applyFill="1" applyBorder="1" applyAlignment="1" applyProtection="1">
      <alignment vertical="center"/>
      <protection locked="0"/>
    </xf>
    <xf numFmtId="49" fontId="64" fillId="2" borderId="25" xfId="73" applyNumberFormat="1" applyFont="1" applyFill="1" applyBorder="1" applyAlignment="1" applyProtection="1">
      <alignment horizontal="left" vertical="center"/>
      <protection locked="0"/>
    </xf>
    <xf numFmtId="0" fontId="0" fillId="0" borderId="25" xfId="0" applyBorder="1"/>
    <xf numFmtId="0" fontId="65" fillId="11" borderId="35" xfId="73" applyFont="1" applyFill="1" applyBorder="1" applyAlignment="1" applyProtection="1">
      <alignment vertical="center"/>
    </xf>
    <xf numFmtId="0" fontId="65" fillId="11" borderId="3" xfId="73" applyFont="1" applyFill="1" applyBorder="1" applyAlignment="1" applyProtection="1">
      <alignment vertical="center"/>
    </xf>
    <xf numFmtId="49" fontId="13" fillId="2" borderId="35" xfId="73" applyNumberFormat="1" applyFont="1" applyFill="1" applyBorder="1" applyAlignment="1" applyProtection="1">
      <alignment vertical="center"/>
    </xf>
    <xf numFmtId="49" fontId="63" fillId="2" borderId="3" xfId="73" applyNumberFormat="1" applyFont="1" applyFill="1" applyBorder="1" applyAlignment="1" applyProtection="1">
      <alignment vertical="center"/>
    </xf>
    <xf numFmtId="49" fontId="66" fillId="2" borderId="3" xfId="73" applyNumberFormat="1" applyFont="1" applyFill="1" applyBorder="1" applyAlignment="1" applyProtection="1">
      <alignment horizontal="center" vertical="center"/>
    </xf>
    <xf numFmtId="49" fontId="66" fillId="2" borderId="3" xfId="73" applyNumberFormat="1" applyFont="1" applyFill="1" applyBorder="1" applyAlignment="1" applyProtection="1">
      <alignment horizontal="center" vertical="center"/>
      <protection locked="0"/>
    </xf>
    <xf numFmtId="0" fontId="67" fillId="11" borderId="35" xfId="73" applyFont="1" applyFill="1" applyBorder="1" applyAlignment="1" applyProtection="1">
      <alignment vertical="center"/>
    </xf>
    <xf numFmtId="0" fontId="67" fillId="11" borderId="3" xfId="73" applyFont="1" applyFill="1" applyBorder="1" applyAlignment="1" applyProtection="1">
      <alignment vertical="center"/>
    </xf>
    <xf numFmtId="0" fontId="67" fillId="11" borderId="18" xfId="73" applyFont="1" applyFill="1" applyBorder="1" applyAlignment="1" applyProtection="1">
      <alignment vertical="center"/>
    </xf>
    <xf numFmtId="49" fontId="13" fillId="2" borderId="35" xfId="73" applyNumberFormat="1" applyFont="1" applyFill="1" applyBorder="1" applyAlignment="1" applyProtection="1">
      <alignment horizontal="left" vertical="center"/>
      <protection locked="0"/>
    </xf>
    <xf numFmtId="0" fontId="0" fillId="0" borderId="3" xfId="0" applyBorder="1"/>
    <xf numFmtId="49" fontId="64" fillId="2" borderId="3" xfId="73" applyNumberFormat="1" applyFont="1" applyFill="1" applyBorder="1" applyAlignment="1" applyProtection="1">
      <alignment horizontal="left" vertical="center"/>
      <protection locked="0"/>
    </xf>
    <xf numFmtId="0" fontId="68" fillId="11" borderId="35" xfId="73" applyFont="1" applyFill="1" applyBorder="1" applyAlignment="1" applyProtection="1">
      <alignment vertical="center"/>
    </xf>
    <xf numFmtId="0" fontId="68" fillId="11" borderId="3" xfId="73" applyFont="1" applyFill="1" applyBorder="1" applyAlignment="1" applyProtection="1">
      <alignment vertical="center"/>
    </xf>
    <xf numFmtId="49" fontId="13" fillId="2" borderId="42" xfId="73" applyNumberFormat="1" applyFont="1" applyFill="1" applyBorder="1" applyAlignment="1" applyProtection="1">
      <alignment horizontal="left" vertical="center"/>
    </xf>
    <xf numFmtId="49" fontId="13" fillId="2" borderId="63" xfId="73" applyNumberFormat="1" applyFont="1" applyFill="1" applyBorder="1" applyAlignment="1" applyProtection="1">
      <alignment horizontal="left" vertical="center"/>
    </xf>
    <xf numFmtId="49" fontId="66" fillId="2" borderId="63" xfId="73" applyNumberFormat="1" applyFont="1" applyFill="1" applyBorder="1" applyAlignment="1" applyProtection="1">
      <alignment horizontal="center" vertical="center"/>
    </xf>
    <xf numFmtId="49" fontId="66" fillId="2" borderId="63" xfId="73" applyNumberFormat="1" applyFont="1" applyFill="1" applyBorder="1" applyAlignment="1" applyProtection="1">
      <alignment horizontal="center" vertical="center"/>
      <protection locked="0"/>
    </xf>
    <xf numFmtId="0" fontId="2" fillId="11" borderId="0" xfId="73" applyFont="1" applyFill="1" applyBorder="1" applyAlignment="1" applyProtection="1">
      <alignment horizontal="center" vertical="center"/>
    </xf>
    <xf numFmtId="49" fontId="13" fillId="2" borderId="34" xfId="73" applyNumberFormat="1" applyFont="1" applyFill="1" applyBorder="1" applyAlignment="1" applyProtection="1">
      <alignment horizontal="left" vertical="center"/>
    </xf>
    <xf numFmtId="0" fontId="63" fillId="0" borderId="25" xfId="0" applyFont="1" applyBorder="1" applyAlignment="1" applyProtection="1">
      <alignment vertical="center"/>
    </xf>
    <xf numFmtId="0" fontId="63" fillId="0" borderId="25" xfId="0" applyFont="1" applyBorder="1" applyAlignment="1" applyProtection="1">
      <alignment vertical="center"/>
      <protection locked="0"/>
    </xf>
    <xf numFmtId="0" fontId="63" fillId="11" borderId="35" xfId="73" applyFont="1" applyFill="1" applyBorder="1" applyAlignment="1" applyProtection="1">
      <alignment vertical="center"/>
    </xf>
    <xf numFmtId="0" fontId="63" fillId="11" borderId="3" xfId="73" applyFont="1" applyFill="1" applyBorder="1" applyAlignment="1" applyProtection="1">
      <alignment vertical="center"/>
    </xf>
    <xf numFmtId="49" fontId="13" fillId="2" borderId="35" xfId="73" applyNumberFormat="1" applyFont="1" applyFill="1" applyBorder="1" applyAlignment="1" applyProtection="1">
      <alignment horizontal="left" vertical="center"/>
    </xf>
    <xf numFmtId="49" fontId="63" fillId="2" borderId="3" xfId="73" applyNumberFormat="1" applyFont="1" applyFill="1" applyBorder="1" applyAlignment="1" applyProtection="1">
      <alignment horizontal="left" vertical="center"/>
    </xf>
    <xf numFmtId="49" fontId="66" fillId="2" borderId="3" xfId="73" applyNumberFormat="1" applyFont="1" applyFill="1" applyBorder="1" applyAlignment="1" applyProtection="1">
      <alignment horizontal="left" vertical="center"/>
      <protection locked="0"/>
    </xf>
    <xf numFmtId="49" fontId="63" fillId="2" borderId="63" xfId="73" applyNumberFormat="1" applyFont="1" applyFill="1" applyBorder="1" applyAlignment="1" applyProtection="1">
      <alignment horizontal="left" vertical="center"/>
    </xf>
    <xf numFmtId="49" fontId="64" fillId="2" borderId="63" xfId="73" applyNumberFormat="1" applyFont="1" applyFill="1" applyBorder="1" applyAlignment="1" applyProtection="1">
      <alignment horizontal="left" vertical="center"/>
      <protection locked="0"/>
    </xf>
    <xf numFmtId="49" fontId="66" fillId="2" borderId="63" xfId="73" applyNumberFormat="1" applyFont="1" applyFill="1" applyBorder="1" applyAlignment="1" applyProtection="1">
      <alignment horizontal="left" vertical="center"/>
      <protection locked="0"/>
    </xf>
    <xf numFmtId="49" fontId="2" fillId="11" borderId="0" xfId="73" applyNumberFormat="1" applyFont="1" applyFill="1" applyBorder="1" applyAlignment="1" applyProtection="1">
      <alignment horizontal="left" vertical="center"/>
    </xf>
    <xf numFmtId="0" fontId="10" fillId="11" borderId="64" xfId="73" applyFont="1" applyFill="1" applyBorder="1" applyAlignment="1" applyProtection="1">
      <alignment horizontal="center" vertical="center"/>
    </xf>
    <xf numFmtId="0" fontId="69" fillId="11" borderId="56" xfId="73" applyFont="1" applyFill="1" applyBorder="1" applyAlignment="1" applyProtection="1">
      <alignment horizontal="center" vertical="center"/>
    </xf>
    <xf numFmtId="0" fontId="70" fillId="10" borderId="65" xfId="73" applyFont="1" applyFill="1" applyBorder="1" applyAlignment="1" applyProtection="1">
      <alignment horizontal="center" vertical="center"/>
    </xf>
    <xf numFmtId="0" fontId="70" fillId="10" borderId="66" xfId="73" applyFont="1" applyFill="1" applyBorder="1" applyAlignment="1" applyProtection="1">
      <alignment horizontal="center" vertical="center"/>
    </xf>
    <xf numFmtId="0" fontId="63" fillId="0" borderId="61" xfId="73" applyFont="1" applyFill="1" applyBorder="1" applyAlignment="1" applyProtection="1">
      <alignment horizontal="center" vertical="center"/>
    </xf>
    <xf numFmtId="0" fontId="0" fillId="0" borderId="0" xfId="0" applyFont="1" applyFill="1" applyBorder="1" applyAlignment="1" applyProtection="1">
      <alignment vertical="center"/>
    </xf>
    <xf numFmtId="0" fontId="55" fillId="10" borderId="67" xfId="73" applyFont="1" applyFill="1" applyBorder="1" applyAlignment="1" applyProtection="1">
      <alignment horizontal="center" vertical="center"/>
    </xf>
    <xf numFmtId="0" fontId="71" fillId="0" borderId="0" xfId="73" applyFont="1" applyFill="1" applyBorder="1" applyAlignment="1" applyProtection="1">
      <alignment horizontal="center" vertical="center"/>
    </xf>
    <xf numFmtId="0" fontId="57" fillId="11" borderId="68" xfId="73" applyFont="1" applyFill="1" applyBorder="1" applyAlignment="1" applyProtection="1">
      <alignment horizontal="center" vertical="center"/>
    </xf>
    <xf numFmtId="0" fontId="55" fillId="10" borderId="69" xfId="73" applyFont="1" applyFill="1" applyBorder="1" applyAlignment="1" applyProtection="1">
      <alignment horizontal="center" vertical="center"/>
    </xf>
    <xf numFmtId="0" fontId="56" fillId="0" borderId="0" xfId="73" applyFont="1" applyFill="1" applyBorder="1" applyAlignment="1" applyProtection="1">
      <alignment vertical="center"/>
    </xf>
    <xf numFmtId="0" fontId="59" fillId="11" borderId="70" xfId="73" applyFont="1" applyFill="1" applyBorder="1" applyAlignment="1" applyProtection="1">
      <alignment horizontal="center" vertical="center"/>
    </xf>
    <xf numFmtId="0" fontId="62" fillId="11" borderId="70" xfId="73" applyFont="1" applyFill="1" applyBorder="1" applyAlignment="1" applyProtection="1">
      <alignment horizontal="center" vertical="center"/>
    </xf>
    <xf numFmtId="0" fontId="72" fillId="0" borderId="0" xfId="73" applyFont="1" applyFill="1" applyBorder="1" applyAlignment="1" applyProtection="1">
      <alignment vertical="center"/>
    </xf>
    <xf numFmtId="0" fontId="0" fillId="0" borderId="50" xfId="0" applyBorder="1"/>
    <xf numFmtId="0" fontId="65" fillId="11" borderId="48" xfId="73" applyFont="1" applyFill="1" applyBorder="1" applyAlignment="1" applyProtection="1">
      <alignment vertical="center"/>
    </xf>
    <xf numFmtId="49" fontId="66" fillId="2" borderId="3" xfId="73" applyNumberFormat="1" applyFont="1" applyFill="1" applyBorder="1" applyAlignment="1" applyProtection="1">
      <alignment vertical="center"/>
    </xf>
    <xf numFmtId="49" fontId="66" fillId="2" borderId="48" xfId="73" applyNumberFormat="1" applyFont="1" applyFill="1" applyBorder="1" applyAlignment="1" applyProtection="1">
      <alignment vertical="center"/>
    </xf>
    <xf numFmtId="0" fontId="67" fillId="11" borderId="48" xfId="73" applyFont="1" applyFill="1" applyBorder="1" applyAlignment="1" applyProtection="1">
      <alignment vertical="center"/>
    </xf>
    <xf numFmtId="0" fontId="0" fillId="0" borderId="48" xfId="0" applyBorder="1"/>
    <xf numFmtId="0" fontId="68" fillId="11" borderId="48" xfId="73" applyFont="1" applyFill="1" applyBorder="1" applyAlignment="1" applyProtection="1">
      <alignment vertical="center"/>
    </xf>
    <xf numFmtId="49" fontId="66" fillId="2" borderId="63" xfId="73" applyNumberFormat="1" applyFont="1" applyFill="1" applyBorder="1" applyAlignment="1" applyProtection="1">
      <alignment vertical="center"/>
    </xf>
    <xf numFmtId="49" fontId="66" fillId="2" borderId="71" xfId="73" applyNumberFormat="1" applyFont="1" applyFill="1" applyBorder="1" applyAlignment="1" applyProtection="1">
      <alignment vertical="center"/>
    </xf>
    <xf numFmtId="0" fontId="63" fillId="0" borderId="50" xfId="0" applyFont="1" applyBorder="1" applyAlignment="1" applyProtection="1">
      <alignment vertical="center"/>
      <protection locked="0"/>
    </xf>
    <xf numFmtId="0" fontId="63" fillId="11" borderId="48" xfId="73" applyFont="1" applyFill="1" applyBorder="1" applyAlignment="1" applyProtection="1">
      <alignment vertical="center"/>
    </xf>
    <xf numFmtId="49" fontId="66" fillId="2" borderId="48" xfId="73" applyNumberFormat="1" applyFont="1" applyFill="1" applyBorder="1" applyAlignment="1" applyProtection="1">
      <alignment horizontal="left" vertical="center"/>
      <protection locked="0"/>
    </xf>
    <xf numFmtId="49" fontId="66" fillId="2" borderId="71" xfId="73" applyNumberFormat="1" applyFont="1" applyFill="1" applyBorder="1" applyAlignment="1" applyProtection="1">
      <alignment horizontal="left" vertical="center"/>
      <protection locked="0"/>
    </xf>
    <xf numFmtId="0" fontId="62" fillId="11" borderId="72" xfId="73" applyFont="1" applyFill="1" applyBorder="1" applyAlignment="1" applyProtection="1">
      <alignment horizontal="center" vertical="center"/>
    </xf>
    <xf numFmtId="0" fontId="70" fillId="10" borderId="73" xfId="73" applyFont="1" applyFill="1" applyBorder="1" applyAlignment="1" applyProtection="1">
      <alignment horizontal="center" vertical="center"/>
    </xf>
    <xf numFmtId="0" fontId="73" fillId="0" borderId="0" xfId="73" applyFont="1" applyFill="1" applyBorder="1" applyAlignment="1" applyProtection="1">
      <alignment vertical="center"/>
    </xf>
    <xf numFmtId="0" fontId="0" fillId="0" borderId="0" xfId="0" applyFont="1" applyBorder="1" applyAlignment="1" applyProtection="1">
      <alignment vertical="center"/>
    </xf>
    <xf numFmtId="0" fontId="63" fillId="0" borderId="0" xfId="73" applyFont="1" applyFill="1" applyAlignment="1" applyProtection="1">
      <alignment horizontal="center" vertical="center"/>
    </xf>
    <xf numFmtId="0" fontId="74" fillId="0" borderId="0" xfId="73" applyFont="1" applyFill="1" applyBorder="1" applyAlignment="1" applyProtection="1">
      <alignment horizontal="center" vertical="center"/>
    </xf>
    <xf numFmtId="0" fontId="2" fillId="7" borderId="0" xfId="73" applyFont="1" applyFill="1" applyBorder="1" applyAlignment="1" applyProtection="1">
      <alignment horizontal="left" vertical="center"/>
    </xf>
    <xf numFmtId="0" fontId="2" fillId="7" borderId="0" xfId="73" applyFont="1" applyFill="1" applyBorder="1" applyAlignment="1" applyProtection="1">
      <alignment horizontal="center" vertical="center"/>
    </xf>
    <xf numFmtId="0" fontId="2" fillId="0" borderId="0" xfId="73" applyFont="1" applyFill="1" applyBorder="1" applyAlignment="1" applyProtection="1">
      <alignment horizontal="center" vertical="center"/>
    </xf>
    <xf numFmtId="0" fontId="75" fillId="0" borderId="0" xfId="73" applyFont="1" applyFill="1" applyBorder="1" applyAlignment="1" applyProtection="1">
      <alignment horizontal="center" vertical="center"/>
    </xf>
  </cellXfs>
  <cellStyles count="199">
    <cellStyle name="常规" xfId="0" builtinId="0"/>
    <cellStyle name="货币[0]" xfId="1" builtinId="7"/>
    <cellStyle name="20% - 强调文字颜色 3" xfId="2" builtinId="38"/>
    <cellStyle name="输入" xfId="3" builtinId="20"/>
    <cellStyle name="货币" xfId="4" builtinId="4"/>
    <cellStyle name="Normalny_Arkusz1" xfId="5"/>
    <cellStyle name="args.style"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Œ…‹æØ‚è_Region Orders (2)" xfId="14"/>
    <cellStyle name="已访问的超链接" xfId="15" builtinId="9"/>
    <cellStyle name="注释" xfId="16" builtinId="10"/>
    <cellStyle name="Entered" xfId="17"/>
    <cellStyle name="60% - 强调文字颜色 2" xfId="18" builtinId="36"/>
    <cellStyle name="标题 4" xfId="19" builtinId="19"/>
    <cellStyle name="警告文本" xfId="20" builtinId="11"/>
    <cellStyle name="_ET_STYLE_NoName_00_" xfId="21"/>
    <cellStyle name="标题" xfId="22" builtinId="15"/>
    <cellStyle name="解释性文本" xfId="23" builtinId="53"/>
    <cellStyle name="一般_NEGS" xfId="24"/>
    <cellStyle name="标题 1" xfId="25" builtinId="16"/>
    <cellStyle name="标题 2" xfId="26" builtinId="17"/>
    <cellStyle name="_long term loan - others 300504_(中企华)审计评估联合申报明细表.V1" xfId="27"/>
    <cellStyle name="60% - 强调文字颜色 1" xfId="28" builtinId="32"/>
    <cellStyle name="标题 3" xfId="29" builtinId="18"/>
    <cellStyle name="??_0N-HANDLING " xfId="30"/>
    <cellStyle name="60% - 强调文字颜色 4" xfId="31" builtinId="44"/>
    <cellStyle name="输出" xfId="32" builtinId="21"/>
    <cellStyle name="霓付 [0]_97MBO" xfId="33"/>
    <cellStyle name="@_text" xfId="34"/>
    <cellStyle name="_KPMG original version_(中企华)审计评估联合申报明细表.V1" xfId="35"/>
    <cellStyle name="计算" xfId="36" builtinId="22"/>
    <cellStyle name="检查单元格" xfId="37" builtinId="23"/>
    <cellStyle name="强调文字颜色 2" xfId="38" builtinId="33"/>
    <cellStyle name="_long term loan - others 300504" xfId="39"/>
    <cellStyle name="20% - 强调文字颜色 6" xfId="40" builtinId="50"/>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PSChar" xfId="52"/>
    <cellStyle name="_Part III.200406.Loan and Liabilities details.(Site Name)_Shenhua PBC package 050530" xfId="53"/>
    <cellStyle name="强调文字颜色 4" xfId="54" builtinId="41"/>
    <cellStyle name="20% - 强调文字颜色 4" xfId="55" builtinId="42"/>
    <cellStyle name="40% - 强调文字颜色 4" xfId="56" builtinId="43"/>
    <cellStyle name="_long term loan - others 300504_KPMG original version_附件1：审计评估联合申报明细表" xfId="57"/>
    <cellStyle name="强调文字颜色 5" xfId="58" builtinId="45"/>
    <cellStyle name="40% - 强调文字颜色 5" xfId="59" builtinId="47"/>
    <cellStyle name="60% - 强调文字颜色 5" xfId="60" builtinId="48"/>
    <cellStyle name="_long term loan - others 300504_KPMG original version_(中企华)审计评估联合申报明细表.V1" xfId="61"/>
    <cellStyle name="_KPMG original version_附件1：审计评估联合申报明细表" xfId="62"/>
    <cellStyle name="强调文字颜色 6" xfId="63" builtinId="49"/>
    <cellStyle name="千位_ 应交税金审定表" xfId="64"/>
    <cellStyle name="40% - 强调文字颜色 6" xfId="65" builtinId="51"/>
    <cellStyle name="60% - 强调文字颜色 6" xfId="66" builtinId="52"/>
    <cellStyle name="??" xfId="67"/>
    <cellStyle name="?? [0]" xfId="68"/>
    <cellStyle name="_CBRE明细表" xfId="69"/>
    <cellStyle name="_(中企华)审计评估联合申报明细表.V1" xfId="70"/>
    <cellStyle name="_KPMG original version" xfId="71"/>
    <cellStyle name="_long term loan - others 300504_KPMG original version" xfId="72"/>
    <cellStyle name="常规_评估明细表（申报）" xfId="73"/>
    <cellStyle name="_long term loan - others 300504_Shenhua PBC package 050530" xfId="74"/>
    <cellStyle name="_long term loan - others 300504_Shenhua PBC package 050530_(中企华)审计评估联合申报明细表.V1" xfId="75"/>
    <cellStyle name="{Thousand}" xfId="76"/>
    <cellStyle name="_long term loan - others 300504_Shenhua PBC package 050530_附件1：审计评估联合申报明细表" xfId="77"/>
    <cellStyle name="_long term loan - others 300504_附件1：审计评估联合申报明细表" xfId="78"/>
    <cellStyle name="_long term loan - others 300504_审计调查表.V3" xfId="79"/>
    <cellStyle name="_Part III.200406.Loan and Liabilities details.(Site Name)" xfId="80"/>
    <cellStyle name="_Part III.200406.Loan and Liabilities details.(Site Name)_(中企华)审计评估联合申报明细表.V1" xfId="81"/>
    <cellStyle name="_Part III.200406.Loan and Liabilities details.(Site Name)_KPMG original version" xfId="82"/>
    <cellStyle name="_Part III.200406.Loan and Liabilities details.(Site Name)_KPMG original version_(中企华)审计评估联合申报明细表.V1" xfId="83"/>
    <cellStyle name="_Part III.200406.Loan and Liabilities details.(Site Name)_KPMG original version_附件1：审计评估联合申报明细表" xfId="84"/>
    <cellStyle name="_Part III.200406.Loan and Liabilities details.(Site Name)_Shenhua PBC package 050530_(中企华)审计评估联合申报明细表.V1" xfId="85"/>
    <cellStyle name="entry box" xfId="86"/>
    <cellStyle name="_Part III.200406.Loan and Liabilities details.(Site Name)_Shenhua PBC package 050530_附件1：审计评估联合申报明细表" xfId="87"/>
    <cellStyle name="_Part III.200406.Loan and Liabilities details.(Site Name)_附件1：审计评估联合申报明细表" xfId="88"/>
    <cellStyle name="千位分隔 2" xfId="89"/>
    <cellStyle name="_Part III.200406.Loan and Liabilities details.(Site Name)_审计调查表.V3" xfId="90"/>
    <cellStyle name="_Shenhua PBC package 050530" xfId="91"/>
    <cellStyle name="_Shenhua PBC package 050530_(中企华)审计评估联合申报明细表.V1" xfId="92"/>
    <cellStyle name="_Shenhua PBC package 050530_附件1：审计评估联合申报明细表" xfId="93"/>
    <cellStyle name="_房屋建筑评估申报表" xfId="94"/>
    <cellStyle name="_附件1：审计评估联合申报明细表" xfId="95"/>
    <cellStyle name="_审计调查表.V3" xfId="96"/>
    <cellStyle name="_文函专递0211-施工企业调查表（附件）" xfId="97"/>
    <cellStyle name="{Comma [0]}" xfId="98"/>
    <cellStyle name="{Comma}" xfId="99"/>
    <cellStyle name="{Date}" xfId="100"/>
    <cellStyle name="钎霖_laroux" xfId="101"/>
    <cellStyle name="per.style" xfId="102"/>
    <cellStyle name="{Thousand [0]}" xfId="103"/>
    <cellStyle name="{Month}" xfId="104"/>
    <cellStyle name="{Percent}" xfId="105"/>
    <cellStyle name="{Z'0000(1 dec)}" xfId="106"/>
    <cellStyle name="{Z'0000(4 dec)}" xfId="107"/>
    <cellStyle name="Calc Currency (0)" xfId="108"/>
    <cellStyle name="Comma  - Style3" xfId="109"/>
    <cellStyle name="category" xfId="110"/>
    <cellStyle name="Column Headings" xfId="111"/>
    <cellStyle name="Model" xfId="112"/>
    <cellStyle name="Column$Headings" xfId="113"/>
    <cellStyle name="Grey" xfId="114"/>
    <cellStyle name="Column_Title" xfId="115"/>
    <cellStyle name="Comma  - Style1" xfId="116"/>
    <cellStyle name="Milliers_!!!GO" xfId="117"/>
    <cellStyle name="Comma  - Style2" xfId="118"/>
    <cellStyle name="Comma  - Style4" xfId="119"/>
    <cellStyle name="Comma  - Style5" xfId="120"/>
    <cellStyle name="Comma  - Style6" xfId="121"/>
    <cellStyle name="Comma  - Style7" xfId="122"/>
    <cellStyle name="Comma  - Style8" xfId="123"/>
    <cellStyle name="Comma [0]_laroux" xfId="124"/>
    <cellStyle name="Comma_02(2003.12.31 PBC package.040304)" xfId="125"/>
    <cellStyle name="comma-d" xfId="126"/>
    <cellStyle name="Copied" xfId="127"/>
    <cellStyle name="COST1" xfId="128"/>
    <cellStyle name="Monétaire_!!!GO" xfId="129"/>
    <cellStyle name="Currency [0]_353HHC" xfId="130"/>
    <cellStyle name="Currency_353HHC" xfId="131"/>
    <cellStyle name="Date" xfId="132"/>
    <cellStyle name="常规_基本情况" xfId="133"/>
    <cellStyle name="Euro" xfId="134"/>
    <cellStyle name="e鯪9Y_x000b_" xfId="135"/>
    <cellStyle name="Format Number Column" xfId="136"/>
    <cellStyle name="gcd" xfId="137"/>
    <cellStyle name="千分位_ 白土" xfId="138"/>
    <cellStyle name="HEADER" xfId="139"/>
    <cellStyle name="常规_评估空白套表1" xfId="140"/>
    <cellStyle name="Header1" xfId="141"/>
    <cellStyle name="Header2" xfId="142"/>
    <cellStyle name="Input [yellow]" xfId="143"/>
    <cellStyle name="Input Cells" xfId="144"/>
    <cellStyle name="InputArea" xfId="145"/>
    <cellStyle name="KPMG Heading 1" xfId="146"/>
    <cellStyle name="KPMG Heading 2" xfId="147"/>
    <cellStyle name="KPMG Heading 3" xfId="148"/>
    <cellStyle name="KPMG Heading 4" xfId="149"/>
    <cellStyle name="KPMG Normal" xfId="150"/>
    <cellStyle name="KPMG Normal Text" xfId="151"/>
    <cellStyle name="Lines Fill" xfId="152"/>
    <cellStyle name="Linked Cells" xfId="153"/>
    <cellStyle name="常规_往来核对附表" xfId="154"/>
    <cellStyle name="Milliers [0]_!!!GO" xfId="155"/>
    <cellStyle name="常规 4" xfId="156"/>
    <cellStyle name="Monétaire [0]_!!!GO" xfId="157"/>
    <cellStyle name="New Times Roman" xfId="158"/>
    <cellStyle name="no dec" xfId="159"/>
    <cellStyle name="Normal - Style1" xfId="160"/>
    <cellStyle name="Normal_0105第二套审计报表定稿" xfId="161"/>
    <cellStyle name="Normal_Sheet1_Valuer report" xfId="162"/>
    <cellStyle name="통화 [0]_BOILER-CO1" xfId="163"/>
    <cellStyle name="Normal_廣朹廣電 shenjibaobiao 31.12.2000 (revised on 7.3.02)" xfId="164"/>
    <cellStyle name="Œ…‹æØ‚è [0.00]_Region Orders (2)" xfId="165"/>
    <cellStyle name="Percent [2]" xfId="166"/>
    <cellStyle name="Percent_PICC package Sept2002 (V120021005)1" xfId="167"/>
    <cellStyle name="样式 1" xfId="168"/>
    <cellStyle name="Prefilled" xfId="169"/>
    <cellStyle name="pricing" xfId="170"/>
    <cellStyle name="RevList" xfId="171"/>
    <cellStyle name="Sheet Head" xfId="172"/>
    <cellStyle name="style" xfId="173"/>
    <cellStyle name="style1" xfId="174"/>
    <cellStyle name="style2" xfId="175"/>
    <cellStyle name="subhead" xfId="176"/>
    <cellStyle name="Subtotal" xfId="177"/>
    <cellStyle name="常规_Book1" xfId="178"/>
    <cellStyle name="常规_Sheet1" xfId="179"/>
    <cellStyle name="常规_存货" xfId="180"/>
    <cellStyle name="常规_评估明细表太原12-11" xfId="181"/>
    <cellStyle name="常规_中航油评估明细表" xfId="182"/>
    <cellStyle name="常规_中评协(2008)218号" xfId="183"/>
    <cellStyle name="分级显示行_1_4附件二凯旋评估表" xfId="184"/>
    <cellStyle name="公司标准表" xfId="185"/>
    <cellStyle name="霓付_97MBO" xfId="186"/>
    <cellStyle name="烹拳 [0]_97MBO" xfId="187"/>
    <cellStyle name="烹拳_97MBO" xfId="188"/>
    <cellStyle name="普通_ 白土" xfId="189"/>
    <cellStyle name="普通_附19_minxi98114" xfId="190"/>
    <cellStyle name="千分位[0]_ 白土" xfId="191"/>
    <cellStyle name="千位[0]_ 应交税金审定表" xfId="192"/>
    <cellStyle name="资产" xfId="193"/>
    <cellStyle name="콤마 [0]_BOILER-CO1" xfId="194"/>
    <cellStyle name="콤마_BOILER-CO1" xfId="195"/>
    <cellStyle name="통화_BOILER-CO1" xfId="196"/>
    <cellStyle name="표준_0N-HANDLING " xfId="197"/>
    <cellStyle name="표준_kc-elec system check list" xfId="19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6" Type="http://schemas.openxmlformats.org/officeDocument/2006/relationships/sharedStrings" Target="sharedStrings.xml"/><Relationship Id="rId95" Type="http://schemas.openxmlformats.org/officeDocument/2006/relationships/styles" Target="styles.xml"/><Relationship Id="rId94" Type="http://schemas.openxmlformats.org/officeDocument/2006/relationships/theme" Target="theme/theme1.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hina-valu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171450</xdr:colOff>
      <xdr:row>38</xdr:row>
      <xdr:rowOff>0</xdr:rowOff>
    </xdr:from>
    <xdr:to>
      <xdr:col>12</xdr:col>
      <xdr:colOff>533400</xdr:colOff>
      <xdr:row>40</xdr:row>
      <xdr:rowOff>0</xdr:rowOff>
    </xdr:to>
    <xdr:pic>
      <xdr:nvPicPr>
        <xdr:cNvPr id="125953" name="Picture 10" descr="CUAALOGO-标准字-peng">
          <a:hlinkClick xmlns:r="http://schemas.openxmlformats.org/officeDocument/2006/relationships" r:id="rId1"/>
        </xdr:cNvPr>
        <xdr:cNvPicPr>
          <a:picLocks noChangeAspect="1" noChangeArrowheads="1"/>
        </xdr:cNvPicPr>
      </xdr:nvPicPr>
      <xdr:blipFill>
        <a:blip r:embed="rId2" cstate="print">
          <a:clrChange>
            <a:clrFrom>
              <a:srgbClr val="FFFFFF"/>
            </a:clrFrom>
            <a:clrTo>
              <a:srgbClr val="FFFFFF">
                <a:alpha val="0"/>
              </a:srgbClr>
            </a:clrTo>
          </a:clrChange>
        </a:blip>
        <a:srcRect/>
        <a:stretch>
          <a:fillRect/>
        </a:stretch>
      </xdr:blipFill>
      <xdr:spPr>
        <a:xfrm>
          <a:off x="1619250" y="7543800"/>
          <a:ext cx="27336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933450</xdr:colOff>
      <xdr:row>8</xdr:row>
      <xdr:rowOff>133350</xdr:rowOff>
    </xdr:from>
    <xdr:to>
      <xdr:col>4</xdr:col>
      <xdr:colOff>28575</xdr:colOff>
      <xdr:row>8</xdr:row>
      <xdr:rowOff>133350</xdr:rowOff>
    </xdr:to>
    <xdr:sp>
      <xdr:nvSpPr>
        <xdr:cNvPr id="126977" name="Line 1"/>
        <xdr:cNvSpPr>
          <a:spLocks noChangeShapeType="1"/>
        </xdr:cNvSpPr>
      </xdr:nvSpPr>
      <xdr:spPr>
        <a:xfrm>
          <a:off x="3276600" y="1771650"/>
          <a:ext cx="476250" cy="0"/>
        </a:xfrm>
        <a:prstGeom prst="line">
          <a:avLst/>
        </a:prstGeom>
        <a:noFill/>
        <a:ln w="9525">
          <a:solidFill>
            <a:srgbClr val="000000"/>
          </a:solidFill>
          <a:round/>
        </a:ln>
      </xdr:spPr>
    </xdr:sp>
    <xdr:clientData/>
  </xdr:twoCellAnchor>
  <xdr:twoCellAnchor>
    <xdr:from>
      <xdr:col>3</xdr:col>
      <xdr:colOff>1104900</xdr:colOff>
      <xdr:row>8</xdr:row>
      <xdr:rowOff>133350</xdr:rowOff>
    </xdr:from>
    <xdr:to>
      <xdr:col>3</xdr:col>
      <xdr:colOff>1104900</xdr:colOff>
      <xdr:row>10</xdr:row>
      <xdr:rowOff>133350</xdr:rowOff>
    </xdr:to>
    <xdr:sp>
      <xdr:nvSpPr>
        <xdr:cNvPr id="126978" name="Line 2"/>
        <xdr:cNvSpPr>
          <a:spLocks noChangeShapeType="1"/>
        </xdr:cNvSpPr>
      </xdr:nvSpPr>
      <xdr:spPr>
        <a:xfrm flipH="1">
          <a:off x="3448050" y="1771650"/>
          <a:ext cx="0" cy="400050"/>
        </a:xfrm>
        <a:prstGeom prst="line">
          <a:avLst/>
        </a:prstGeom>
        <a:noFill/>
        <a:ln w="9525">
          <a:solidFill>
            <a:srgbClr val="000000"/>
          </a:solidFill>
          <a:round/>
        </a:ln>
      </xdr:spPr>
    </xdr:sp>
    <xdr:clientData/>
  </xdr:twoCellAnchor>
  <xdr:twoCellAnchor>
    <xdr:from>
      <xdr:col>3</xdr:col>
      <xdr:colOff>1381125</xdr:colOff>
      <xdr:row>9</xdr:row>
      <xdr:rowOff>104775</xdr:rowOff>
    </xdr:from>
    <xdr:to>
      <xdr:col>3</xdr:col>
      <xdr:colOff>1381125</xdr:colOff>
      <xdr:row>9</xdr:row>
      <xdr:rowOff>104775</xdr:rowOff>
    </xdr:to>
    <xdr:sp>
      <xdr:nvSpPr>
        <xdr:cNvPr id="126979" name="Line 3"/>
        <xdr:cNvSpPr>
          <a:spLocks noChangeShapeType="1"/>
        </xdr:cNvSpPr>
      </xdr:nvSpPr>
      <xdr:spPr>
        <a:xfrm flipV="1">
          <a:off x="3724275" y="1943100"/>
          <a:ext cx="0" cy="0"/>
        </a:xfrm>
        <a:prstGeom prst="line">
          <a:avLst/>
        </a:prstGeom>
        <a:noFill/>
        <a:ln w="9525">
          <a:solidFill>
            <a:srgbClr val="000000"/>
          </a:solidFill>
          <a:round/>
        </a:ln>
      </xdr:spPr>
    </xdr:sp>
    <xdr:clientData/>
  </xdr:twoCellAnchor>
  <xdr:twoCellAnchor>
    <xdr:from>
      <xdr:col>3</xdr:col>
      <xdr:colOff>571500</xdr:colOff>
      <xdr:row>5</xdr:row>
      <xdr:rowOff>114300</xdr:rowOff>
    </xdr:from>
    <xdr:to>
      <xdr:col>4</xdr:col>
      <xdr:colOff>19050</xdr:colOff>
      <xdr:row>5</xdr:row>
      <xdr:rowOff>114300</xdr:rowOff>
    </xdr:to>
    <xdr:sp>
      <xdr:nvSpPr>
        <xdr:cNvPr id="126980" name="Line 4"/>
        <xdr:cNvSpPr>
          <a:spLocks noChangeShapeType="1"/>
        </xdr:cNvSpPr>
      </xdr:nvSpPr>
      <xdr:spPr>
        <a:xfrm>
          <a:off x="2914650" y="1152525"/>
          <a:ext cx="828675" cy="0"/>
        </a:xfrm>
        <a:prstGeom prst="line">
          <a:avLst/>
        </a:prstGeom>
        <a:noFill/>
        <a:ln w="9525">
          <a:solidFill>
            <a:srgbClr val="000000"/>
          </a:solidFill>
          <a:round/>
        </a:ln>
      </xdr:spPr>
    </xdr:sp>
    <xdr:clientData/>
  </xdr:twoCellAnchor>
  <xdr:twoCellAnchor>
    <xdr:from>
      <xdr:col>3</xdr:col>
      <xdr:colOff>828675</xdr:colOff>
      <xdr:row>5</xdr:row>
      <xdr:rowOff>114300</xdr:rowOff>
    </xdr:from>
    <xdr:to>
      <xdr:col>3</xdr:col>
      <xdr:colOff>828675</xdr:colOff>
      <xdr:row>7</xdr:row>
      <xdr:rowOff>95250</xdr:rowOff>
    </xdr:to>
    <xdr:sp>
      <xdr:nvSpPr>
        <xdr:cNvPr id="126981" name="Line 6"/>
        <xdr:cNvSpPr>
          <a:spLocks noChangeShapeType="1"/>
        </xdr:cNvSpPr>
      </xdr:nvSpPr>
      <xdr:spPr>
        <a:xfrm>
          <a:off x="3171825" y="1152525"/>
          <a:ext cx="0" cy="381000"/>
        </a:xfrm>
        <a:prstGeom prst="line">
          <a:avLst/>
        </a:prstGeom>
        <a:noFill/>
        <a:ln w="9525">
          <a:solidFill>
            <a:srgbClr val="000000"/>
          </a:solidFill>
          <a:round/>
        </a:ln>
      </xdr:spPr>
    </xdr:sp>
    <xdr:clientData/>
  </xdr:twoCellAnchor>
  <xdr:twoCellAnchor>
    <xdr:from>
      <xdr:col>3</xdr:col>
      <xdr:colOff>819150</xdr:colOff>
      <xdr:row>6</xdr:row>
      <xdr:rowOff>85725</xdr:rowOff>
    </xdr:from>
    <xdr:to>
      <xdr:col>4</xdr:col>
      <xdr:colOff>9525</xdr:colOff>
      <xdr:row>6</xdr:row>
      <xdr:rowOff>85725</xdr:rowOff>
    </xdr:to>
    <xdr:sp>
      <xdr:nvSpPr>
        <xdr:cNvPr id="126982" name="Line 7"/>
        <xdr:cNvSpPr>
          <a:spLocks noChangeShapeType="1"/>
        </xdr:cNvSpPr>
      </xdr:nvSpPr>
      <xdr:spPr>
        <a:xfrm>
          <a:off x="3162300" y="1323975"/>
          <a:ext cx="571500" cy="0"/>
        </a:xfrm>
        <a:prstGeom prst="line">
          <a:avLst/>
        </a:prstGeom>
        <a:noFill/>
        <a:ln w="9525">
          <a:solidFill>
            <a:srgbClr val="000000"/>
          </a:solidFill>
          <a:round/>
        </a:ln>
      </xdr:spPr>
    </xdr:sp>
    <xdr:clientData/>
  </xdr:twoCellAnchor>
  <xdr:twoCellAnchor>
    <xdr:from>
      <xdr:col>3</xdr:col>
      <xdr:colOff>819150</xdr:colOff>
      <xdr:row>7</xdr:row>
      <xdr:rowOff>85725</xdr:rowOff>
    </xdr:from>
    <xdr:to>
      <xdr:col>3</xdr:col>
      <xdr:colOff>1381125</xdr:colOff>
      <xdr:row>7</xdr:row>
      <xdr:rowOff>85725</xdr:rowOff>
    </xdr:to>
    <xdr:sp>
      <xdr:nvSpPr>
        <xdr:cNvPr id="126983" name="Line 8"/>
        <xdr:cNvSpPr>
          <a:spLocks noChangeShapeType="1"/>
        </xdr:cNvSpPr>
      </xdr:nvSpPr>
      <xdr:spPr>
        <a:xfrm>
          <a:off x="3162300" y="1524000"/>
          <a:ext cx="561975" cy="0"/>
        </a:xfrm>
        <a:prstGeom prst="line">
          <a:avLst/>
        </a:prstGeom>
        <a:noFill/>
        <a:ln w="9525">
          <a:solidFill>
            <a:srgbClr val="000000"/>
          </a:solidFill>
          <a:round/>
        </a:ln>
      </xdr:spPr>
    </xdr:sp>
    <xdr:clientData/>
  </xdr:twoCellAnchor>
  <xdr:twoCellAnchor>
    <xdr:from>
      <xdr:col>3</xdr:col>
      <xdr:colOff>1257300</xdr:colOff>
      <xdr:row>17</xdr:row>
      <xdr:rowOff>123825</xdr:rowOff>
    </xdr:from>
    <xdr:to>
      <xdr:col>3</xdr:col>
      <xdr:colOff>1266825</xdr:colOff>
      <xdr:row>24</xdr:row>
      <xdr:rowOff>142875</xdr:rowOff>
    </xdr:to>
    <xdr:sp>
      <xdr:nvSpPr>
        <xdr:cNvPr id="126984" name="Line 10"/>
        <xdr:cNvSpPr>
          <a:spLocks noChangeShapeType="1"/>
        </xdr:cNvSpPr>
      </xdr:nvSpPr>
      <xdr:spPr>
        <a:xfrm>
          <a:off x="3600450" y="3562350"/>
          <a:ext cx="9525" cy="1419225"/>
        </a:xfrm>
        <a:prstGeom prst="line">
          <a:avLst/>
        </a:prstGeom>
        <a:noFill/>
        <a:ln w="9525">
          <a:solidFill>
            <a:srgbClr val="000000"/>
          </a:solidFill>
          <a:round/>
        </a:ln>
      </xdr:spPr>
    </xdr:sp>
    <xdr:clientData/>
  </xdr:twoCellAnchor>
  <xdr:twoCellAnchor>
    <xdr:from>
      <xdr:col>3</xdr:col>
      <xdr:colOff>1257300</xdr:colOff>
      <xdr:row>23</xdr:row>
      <xdr:rowOff>114300</xdr:rowOff>
    </xdr:from>
    <xdr:to>
      <xdr:col>4</xdr:col>
      <xdr:colOff>0</xdr:colOff>
      <xdr:row>23</xdr:row>
      <xdr:rowOff>114300</xdr:rowOff>
    </xdr:to>
    <xdr:sp>
      <xdr:nvSpPr>
        <xdr:cNvPr id="126985" name="Line 15"/>
        <xdr:cNvSpPr>
          <a:spLocks noChangeShapeType="1"/>
        </xdr:cNvSpPr>
      </xdr:nvSpPr>
      <xdr:spPr>
        <a:xfrm>
          <a:off x="3600450" y="4752975"/>
          <a:ext cx="123825" cy="0"/>
        </a:xfrm>
        <a:prstGeom prst="line">
          <a:avLst/>
        </a:prstGeom>
        <a:noFill/>
        <a:ln w="9525">
          <a:solidFill>
            <a:srgbClr val="000000"/>
          </a:solidFill>
          <a:round/>
        </a:ln>
      </xdr:spPr>
    </xdr:sp>
    <xdr:clientData/>
  </xdr:twoCellAnchor>
  <xdr:twoCellAnchor>
    <xdr:from>
      <xdr:col>3</xdr:col>
      <xdr:colOff>1266825</xdr:colOff>
      <xdr:row>18</xdr:row>
      <xdr:rowOff>95250</xdr:rowOff>
    </xdr:from>
    <xdr:to>
      <xdr:col>4</xdr:col>
      <xdr:colOff>19050</xdr:colOff>
      <xdr:row>18</xdr:row>
      <xdr:rowOff>95250</xdr:rowOff>
    </xdr:to>
    <xdr:sp>
      <xdr:nvSpPr>
        <xdr:cNvPr id="126986" name="Line 16"/>
        <xdr:cNvSpPr>
          <a:spLocks noChangeShapeType="1"/>
        </xdr:cNvSpPr>
      </xdr:nvSpPr>
      <xdr:spPr>
        <a:xfrm>
          <a:off x="3609975" y="3733800"/>
          <a:ext cx="133350" cy="0"/>
        </a:xfrm>
        <a:prstGeom prst="line">
          <a:avLst/>
        </a:prstGeom>
        <a:noFill/>
        <a:ln w="9525">
          <a:solidFill>
            <a:srgbClr val="000000"/>
          </a:solidFill>
          <a:round/>
        </a:ln>
      </xdr:spPr>
    </xdr:sp>
    <xdr:clientData/>
  </xdr:twoCellAnchor>
  <xdr:twoCellAnchor>
    <xdr:from>
      <xdr:col>3</xdr:col>
      <xdr:colOff>323850</xdr:colOff>
      <xdr:row>17</xdr:row>
      <xdr:rowOff>114300</xdr:rowOff>
    </xdr:from>
    <xdr:to>
      <xdr:col>3</xdr:col>
      <xdr:colOff>1362075</xdr:colOff>
      <xdr:row>17</xdr:row>
      <xdr:rowOff>114300</xdr:rowOff>
    </xdr:to>
    <xdr:sp>
      <xdr:nvSpPr>
        <xdr:cNvPr id="126987" name="Line 17"/>
        <xdr:cNvSpPr>
          <a:spLocks noChangeShapeType="1"/>
        </xdr:cNvSpPr>
      </xdr:nvSpPr>
      <xdr:spPr>
        <a:xfrm>
          <a:off x="2667000" y="3552825"/>
          <a:ext cx="1038225" cy="0"/>
        </a:xfrm>
        <a:prstGeom prst="line">
          <a:avLst/>
        </a:prstGeom>
        <a:noFill/>
        <a:ln w="9525">
          <a:solidFill>
            <a:srgbClr val="000000"/>
          </a:solidFill>
          <a:round/>
        </a:ln>
      </xdr:spPr>
    </xdr:sp>
    <xdr:clientData/>
  </xdr:twoCellAnchor>
  <xdr:twoCellAnchor>
    <xdr:from>
      <xdr:col>3</xdr:col>
      <xdr:colOff>1257300</xdr:colOff>
      <xdr:row>23</xdr:row>
      <xdr:rowOff>114300</xdr:rowOff>
    </xdr:from>
    <xdr:to>
      <xdr:col>4</xdr:col>
      <xdr:colOff>9525</xdr:colOff>
      <xdr:row>23</xdr:row>
      <xdr:rowOff>114300</xdr:rowOff>
    </xdr:to>
    <xdr:sp>
      <xdr:nvSpPr>
        <xdr:cNvPr id="126988" name="Line 18"/>
        <xdr:cNvSpPr>
          <a:spLocks noChangeShapeType="1"/>
        </xdr:cNvSpPr>
      </xdr:nvSpPr>
      <xdr:spPr>
        <a:xfrm>
          <a:off x="3600450" y="4752975"/>
          <a:ext cx="133350" cy="0"/>
        </a:xfrm>
        <a:prstGeom prst="line">
          <a:avLst/>
        </a:prstGeom>
        <a:noFill/>
        <a:ln w="9525">
          <a:solidFill>
            <a:srgbClr val="000000"/>
          </a:solidFill>
          <a:round/>
        </a:ln>
      </xdr:spPr>
    </xdr:sp>
    <xdr:clientData/>
  </xdr:twoCellAnchor>
  <xdr:twoCellAnchor>
    <xdr:from>
      <xdr:col>3</xdr:col>
      <xdr:colOff>1257300</xdr:colOff>
      <xdr:row>24</xdr:row>
      <xdr:rowOff>142875</xdr:rowOff>
    </xdr:from>
    <xdr:to>
      <xdr:col>4</xdr:col>
      <xdr:colOff>19050</xdr:colOff>
      <xdr:row>24</xdr:row>
      <xdr:rowOff>142875</xdr:rowOff>
    </xdr:to>
    <xdr:sp>
      <xdr:nvSpPr>
        <xdr:cNvPr id="126989" name="Line 19"/>
        <xdr:cNvSpPr>
          <a:spLocks noChangeShapeType="1"/>
        </xdr:cNvSpPr>
      </xdr:nvSpPr>
      <xdr:spPr>
        <a:xfrm>
          <a:off x="3600450" y="4981575"/>
          <a:ext cx="142875" cy="0"/>
        </a:xfrm>
        <a:prstGeom prst="line">
          <a:avLst/>
        </a:prstGeom>
        <a:noFill/>
        <a:ln w="9525">
          <a:solidFill>
            <a:srgbClr val="000000"/>
          </a:solidFill>
          <a:round/>
        </a:ln>
      </xdr:spPr>
    </xdr:sp>
    <xdr:clientData/>
  </xdr:twoCellAnchor>
  <xdr:twoCellAnchor>
    <xdr:from>
      <xdr:col>2</xdr:col>
      <xdr:colOff>542925</xdr:colOff>
      <xdr:row>27</xdr:row>
      <xdr:rowOff>123825</xdr:rowOff>
    </xdr:from>
    <xdr:to>
      <xdr:col>3</xdr:col>
      <xdr:colOff>19050</xdr:colOff>
      <xdr:row>27</xdr:row>
      <xdr:rowOff>123825</xdr:rowOff>
    </xdr:to>
    <xdr:sp>
      <xdr:nvSpPr>
        <xdr:cNvPr id="126990" name="Line 23"/>
        <xdr:cNvSpPr>
          <a:spLocks noChangeShapeType="1"/>
        </xdr:cNvSpPr>
      </xdr:nvSpPr>
      <xdr:spPr>
        <a:xfrm>
          <a:off x="1685925" y="5562600"/>
          <a:ext cx="676275" cy="0"/>
        </a:xfrm>
        <a:prstGeom prst="line">
          <a:avLst/>
        </a:prstGeom>
        <a:noFill/>
        <a:ln w="9525">
          <a:solidFill>
            <a:srgbClr val="000000"/>
          </a:solidFill>
          <a:round/>
        </a:ln>
      </xdr:spPr>
    </xdr:sp>
    <xdr:clientData/>
  </xdr:twoCellAnchor>
  <xdr:twoCellAnchor>
    <xdr:from>
      <xdr:col>2</xdr:col>
      <xdr:colOff>847725</xdr:colOff>
      <xdr:row>27</xdr:row>
      <xdr:rowOff>123825</xdr:rowOff>
    </xdr:from>
    <xdr:to>
      <xdr:col>2</xdr:col>
      <xdr:colOff>847725</xdr:colOff>
      <xdr:row>33</xdr:row>
      <xdr:rowOff>95250</xdr:rowOff>
    </xdr:to>
    <xdr:sp>
      <xdr:nvSpPr>
        <xdr:cNvPr id="126991" name="Line 24"/>
        <xdr:cNvSpPr>
          <a:spLocks noChangeShapeType="1"/>
        </xdr:cNvSpPr>
      </xdr:nvSpPr>
      <xdr:spPr>
        <a:xfrm>
          <a:off x="1990725" y="5562600"/>
          <a:ext cx="0" cy="1133475"/>
        </a:xfrm>
        <a:prstGeom prst="line">
          <a:avLst/>
        </a:prstGeom>
        <a:noFill/>
        <a:ln w="9525">
          <a:solidFill>
            <a:srgbClr val="000000"/>
          </a:solidFill>
          <a:round/>
        </a:ln>
      </xdr:spPr>
    </xdr:sp>
    <xdr:clientData/>
  </xdr:twoCellAnchor>
  <xdr:twoCellAnchor>
    <xdr:from>
      <xdr:col>3</xdr:col>
      <xdr:colOff>514350</xdr:colOff>
      <xdr:row>34</xdr:row>
      <xdr:rowOff>123825</xdr:rowOff>
    </xdr:from>
    <xdr:to>
      <xdr:col>4</xdr:col>
      <xdr:colOff>28575</xdr:colOff>
      <xdr:row>34</xdr:row>
      <xdr:rowOff>123825</xdr:rowOff>
    </xdr:to>
    <xdr:sp>
      <xdr:nvSpPr>
        <xdr:cNvPr id="126992" name="Line 27"/>
        <xdr:cNvSpPr>
          <a:spLocks noChangeShapeType="1"/>
        </xdr:cNvSpPr>
      </xdr:nvSpPr>
      <xdr:spPr>
        <a:xfrm>
          <a:off x="2857500" y="6905625"/>
          <a:ext cx="895350" cy="0"/>
        </a:xfrm>
        <a:prstGeom prst="line">
          <a:avLst/>
        </a:prstGeom>
        <a:noFill/>
        <a:ln w="9525">
          <a:solidFill>
            <a:srgbClr val="000000"/>
          </a:solidFill>
          <a:round/>
        </a:ln>
      </xdr:spPr>
    </xdr:sp>
    <xdr:clientData/>
  </xdr:twoCellAnchor>
  <xdr:twoCellAnchor>
    <xdr:from>
      <xdr:col>2</xdr:col>
      <xdr:colOff>857250</xdr:colOff>
      <xdr:row>34</xdr:row>
      <xdr:rowOff>114300</xdr:rowOff>
    </xdr:from>
    <xdr:to>
      <xdr:col>2</xdr:col>
      <xdr:colOff>876300</xdr:colOff>
      <xdr:row>46</xdr:row>
      <xdr:rowOff>95250</xdr:rowOff>
    </xdr:to>
    <xdr:sp>
      <xdr:nvSpPr>
        <xdr:cNvPr id="126993" name="Line 28"/>
        <xdr:cNvSpPr>
          <a:spLocks noChangeShapeType="1"/>
        </xdr:cNvSpPr>
      </xdr:nvSpPr>
      <xdr:spPr>
        <a:xfrm>
          <a:off x="2000250" y="6896100"/>
          <a:ext cx="19050" cy="2381250"/>
        </a:xfrm>
        <a:prstGeom prst="line">
          <a:avLst/>
        </a:prstGeom>
        <a:noFill/>
        <a:ln w="9525">
          <a:solidFill>
            <a:srgbClr val="000000"/>
          </a:solidFill>
          <a:round/>
        </a:ln>
      </xdr:spPr>
    </xdr:sp>
    <xdr:clientData/>
  </xdr:twoCellAnchor>
  <xdr:twoCellAnchor>
    <xdr:from>
      <xdr:col>2</xdr:col>
      <xdr:colOff>857250</xdr:colOff>
      <xdr:row>41</xdr:row>
      <xdr:rowOff>95250</xdr:rowOff>
    </xdr:from>
    <xdr:to>
      <xdr:col>2</xdr:col>
      <xdr:colOff>1123950</xdr:colOff>
      <xdr:row>41</xdr:row>
      <xdr:rowOff>95250</xdr:rowOff>
    </xdr:to>
    <xdr:sp>
      <xdr:nvSpPr>
        <xdr:cNvPr id="126994" name="Line 29"/>
        <xdr:cNvSpPr>
          <a:spLocks noChangeShapeType="1"/>
        </xdr:cNvSpPr>
      </xdr:nvSpPr>
      <xdr:spPr>
        <a:xfrm>
          <a:off x="2000250" y="8277225"/>
          <a:ext cx="266700" cy="0"/>
        </a:xfrm>
        <a:prstGeom prst="line">
          <a:avLst/>
        </a:prstGeom>
        <a:noFill/>
        <a:ln w="9525">
          <a:solidFill>
            <a:srgbClr val="000000"/>
          </a:solidFill>
          <a:round/>
        </a:ln>
      </xdr:spPr>
    </xdr:sp>
    <xdr:clientData/>
  </xdr:twoCellAnchor>
  <xdr:twoCellAnchor>
    <xdr:from>
      <xdr:col>2</xdr:col>
      <xdr:colOff>857250</xdr:colOff>
      <xdr:row>43</xdr:row>
      <xdr:rowOff>104775</xdr:rowOff>
    </xdr:from>
    <xdr:to>
      <xdr:col>2</xdr:col>
      <xdr:colOff>1181100</xdr:colOff>
      <xdr:row>43</xdr:row>
      <xdr:rowOff>104775</xdr:rowOff>
    </xdr:to>
    <xdr:sp>
      <xdr:nvSpPr>
        <xdr:cNvPr id="126995" name="Line 35"/>
        <xdr:cNvSpPr>
          <a:spLocks noChangeShapeType="1"/>
        </xdr:cNvSpPr>
      </xdr:nvSpPr>
      <xdr:spPr>
        <a:xfrm>
          <a:off x="2000250" y="8686800"/>
          <a:ext cx="323850" cy="0"/>
        </a:xfrm>
        <a:prstGeom prst="line">
          <a:avLst/>
        </a:prstGeom>
        <a:noFill/>
        <a:ln w="9525">
          <a:solidFill>
            <a:srgbClr val="000000"/>
          </a:solidFill>
          <a:round/>
        </a:ln>
      </xdr:spPr>
    </xdr:sp>
    <xdr:clientData/>
  </xdr:twoCellAnchor>
  <xdr:twoCellAnchor>
    <xdr:from>
      <xdr:col>3</xdr:col>
      <xdr:colOff>552450</xdr:colOff>
      <xdr:row>41</xdr:row>
      <xdr:rowOff>114300</xdr:rowOff>
    </xdr:from>
    <xdr:to>
      <xdr:col>4</xdr:col>
      <xdr:colOff>38100</xdr:colOff>
      <xdr:row>41</xdr:row>
      <xdr:rowOff>114300</xdr:rowOff>
    </xdr:to>
    <xdr:sp>
      <xdr:nvSpPr>
        <xdr:cNvPr id="126996" name="Line 36"/>
        <xdr:cNvSpPr>
          <a:spLocks noChangeShapeType="1"/>
        </xdr:cNvSpPr>
      </xdr:nvSpPr>
      <xdr:spPr>
        <a:xfrm>
          <a:off x="2895600" y="8296275"/>
          <a:ext cx="866775" cy="0"/>
        </a:xfrm>
        <a:prstGeom prst="line">
          <a:avLst/>
        </a:prstGeom>
        <a:noFill/>
        <a:ln w="9525">
          <a:solidFill>
            <a:srgbClr val="000000"/>
          </a:solidFill>
          <a:round/>
        </a:ln>
      </xdr:spPr>
    </xdr:sp>
    <xdr:clientData/>
  </xdr:twoCellAnchor>
  <xdr:twoCellAnchor>
    <xdr:from>
      <xdr:col>3</xdr:col>
      <xdr:colOff>1123950</xdr:colOff>
      <xdr:row>42</xdr:row>
      <xdr:rowOff>85725</xdr:rowOff>
    </xdr:from>
    <xdr:to>
      <xdr:col>4</xdr:col>
      <xdr:colOff>19050</xdr:colOff>
      <xdr:row>42</xdr:row>
      <xdr:rowOff>85725</xdr:rowOff>
    </xdr:to>
    <xdr:sp>
      <xdr:nvSpPr>
        <xdr:cNvPr id="126997" name="Line 37"/>
        <xdr:cNvSpPr>
          <a:spLocks noChangeShapeType="1"/>
        </xdr:cNvSpPr>
      </xdr:nvSpPr>
      <xdr:spPr>
        <a:xfrm>
          <a:off x="3467100" y="8467725"/>
          <a:ext cx="276225" cy="0"/>
        </a:xfrm>
        <a:prstGeom prst="line">
          <a:avLst/>
        </a:prstGeom>
        <a:noFill/>
        <a:ln w="9525">
          <a:solidFill>
            <a:srgbClr val="000000"/>
          </a:solidFill>
          <a:round/>
        </a:ln>
      </xdr:spPr>
    </xdr:sp>
    <xdr:clientData/>
  </xdr:twoCellAnchor>
  <xdr:twoCellAnchor>
    <xdr:from>
      <xdr:col>2</xdr:col>
      <xdr:colOff>876300</xdr:colOff>
      <xdr:row>44</xdr:row>
      <xdr:rowOff>85725</xdr:rowOff>
    </xdr:from>
    <xdr:to>
      <xdr:col>3</xdr:col>
      <xdr:colOff>0</xdr:colOff>
      <xdr:row>44</xdr:row>
      <xdr:rowOff>85725</xdr:rowOff>
    </xdr:to>
    <xdr:sp>
      <xdr:nvSpPr>
        <xdr:cNvPr id="126998" name="Line 39"/>
        <xdr:cNvSpPr>
          <a:spLocks noChangeShapeType="1"/>
        </xdr:cNvSpPr>
      </xdr:nvSpPr>
      <xdr:spPr>
        <a:xfrm>
          <a:off x="2019300" y="8867775"/>
          <a:ext cx="323850" cy="0"/>
        </a:xfrm>
        <a:prstGeom prst="line">
          <a:avLst/>
        </a:prstGeom>
        <a:noFill/>
        <a:ln w="9525">
          <a:solidFill>
            <a:srgbClr val="000000"/>
          </a:solidFill>
          <a:round/>
        </a:ln>
      </xdr:spPr>
    </xdr:sp>
    <xdr:clientData/>
  </xdr:twoCellAnchor>
  <xdr:twoCellAnchor>
    <xdr:from>
      <xdr:col>2</xdr:col>
      <xdr:colOff>885825</xdr:colOff>
      <xdr:row>45</xdr:row>
      <xdr:rowOff>85725</xdr:rowOff>
    </xdr:from>
    <xdr:to>
      <xdr:col>3</xdr:col>
      <xdr:colOff>9525</xdr:colOff>
      <xdr:row>45</xdr:row>
      <xdr:rowOff>85725</xdr:rowOff>
    </xdr:to>
    <xdr:sp>
      <xdr:nvSpPr>
        <xdr:cNvPr id="126999" name="Line 40"/>
        <xdr:cNvSpPr>
          <a:spLocks noChangeShapeType="1"/>
        </xdr:cNvSpPr>
      </xdr:nvSpPr>
      <xdr:spPr>
        <a:xfrm>
          <a:off x="2028825" y="9067800"/>
          <a:ext cx="323850" cy="0"/>
        </a:xfrm>
        <a:prstGeom prst="line">
          <a:avLst/>
        </a:prstGeom>
        <a:noFill/>
        <a:ln w="9525">
          <a:solidFill>
            <a:srgbClr val="000000"/>
          </a:solidFill>
          <a:round/>
        </a:ln>
      </xdr:spPr>
    </xdr:sp>
    <xdr:clientData/>
  </xdr:twoCellAnchor>
  <xdr:twoCellAnchor>
    <xdr:from>
      <xdr:col>2</xdr:col>
      <xdr:colOff>514350</xdr:colOff>
      <xdr:row>5</xdr:row>
      <xdr:rowOff>104775</xdr:rowOff>
    </xdr:from>
    <xdr:to>
      <xdr:col>2</xdr:col>
      <xdr:colOff>1095375</xdr:colOff>
      <xdr:row>5</xdr:row>
      <xdr:rowOff>104775</xdr:rowOff>
    </xdr:to>
    <xdr:sp>
      <xdr:nvSpPr>
        <xdr:cNvPr id="127000" name="Line 42"/>
        <xdr:cNvSpPr>
          <a:spLocks noChangeShapeType="1"/>
        </xdr:cNvSpPr>
      </xdr:nvSpPr>
      <xdr:spPr>
        <a:xfrm>
          <a:off x="1657350" y="1143000"/>
          <a:ext cx="581025" cy="0"/>
        </a:xfrm>
        <a:prstGeom prst="line">
          <a:avLst/>
        </a:prstGeom>
        <a:noFill/>
        <a:ln w="9525">
          <a:solidFill>
            <a:srgbClr val="000000"/>
          </a:solidFill>
          <a:round/>
        </a:ln>
      </xdr:spPr>
    </xdr:sp>
    <xdr:clientData/>
  </xdr:twoCellAnchor>
  <xdr:twoCellAnchor>
    <xdr:from>
      <xdr:col>2</xdr:col>
      <xdr:colOff>857250</xdr:colOff>
      <xdr:row>5</xdr:row>
      <xdr:rowOff>123825</xdr:rowOff>
    </xdr:from>
    <xdr:to>
      <xdr:col>2</xdr:col>
      <xdr:colOff>857250</xdr:colOff>
      <xdr:row>26</xdr:row>
      <xdr:rowOff>104775</xdr:rowOff>
    </xdr:to>
    <xdr:sp>
      <xdr:nvSpPr>
        <xdr:cNvPr id="127001" name="Line 43"/>
        <xdr:cNvSpPr>
          <a:spLocks noChangeShapeType="1"/>
        </xdr:cNvSpPr>
      </xdr:nvSpPr>
      <xdr:spPr>
        <a:xfrm>
          <a:off x="2000250" y="1162050"/>
          <a:ext cx="0" cy="4181475"/>
        </a:xfrm>
        <a:prstGeom prst="line">
          <a:avLst/>
        </a:prstGeom>
        <a:noFill/>
        <a:ln w="9525">
          <a:solidFill>
            <a:srgbClr val="000000"/>
          </a:solidFill>
          <a:round/>
        </a:ln>
      </xdr:spPr>
    </xdr:sp>
    <xdr:clientData/>
  </xdr:twoCellAnchor>
  <xdr:twoCellAnchor>
    <xdr:from>
      <xdr:col>3</xdr:col>
      <xdr:colOff>1114425</xdr:colOff>
      <xdr:row>10</xdr:row>
      <xdr:rowOff>123825</xdr:rowOff>
    </xdr:from>
    <xdr:to>
      <xdr:col>3</xdr:col>
      <xdr:colOff>1371600</xdr:colOff>
      <xdr:row>10</xdr:row>
      <xdr:rowOff>123825</xdr:rowOff>
    </xdr:to>
    <xdr:sp>
      <xdr:nvSpPr>
        <xdr:cNvPr id="127002" name="Line 46"/>
        <xdr:cNvSpPr>
          <a:spLocks noChangeShapeType="1"/>
        </xdr:cNvSpPr>
      </xdr:nvSpPr>
      <xdr:spPr>
        <a:xfrm>
          <a:off x="3457575" y="2162175"/>
          <a:ext cx="257175" cy="0"/>
        </a:xfrm>
        <a:prstGeom prst="line">
          <a:avLst/>
        </a:prstGeom>
        <a:noFill/>
        <a:ln w="9525">
          <a:solidFill>
            <a:srgbClr val="000000"/>
          </a:solidFill>
          <a:round/>
        </a:ln>
      </xdr:spPr>
    </xdr:sp>
    <xdr:clientData/>
  </xdr:twoCellAnchor>
  <xdr:twoCellAnchor>
    <xdr:from>
      <xdr:col>3</xdr:col>
      <xdr:colOff>1114425</xdr:colOff>
      <xdr:row>9</xdr:row>
      <xdr:rowOff>114300</xdr:rowOff>
    </xdr:from>
    <xdr:to>
      <xdr:col>3</xdr:col>
      <xdr:colOff>1371600</xdr:colOff>
      <xdr:row>9</xdr:row>
      <xdr:rowOff>114300</xdr:rowOff>
    </xdr:to>
    <xdr:sp>
      <xdr:nvSpPr>
        <xdr:cNvPr id="127003" name="Line 47"/>
        <xdr:cNvSpPr>
          <a:spLocks noChangeShapeType="1"/>
        </xdr:cNvSpPr>
      </xdr:nvSpPr>
      <xdr:spPr>
        <a:xfrm>
          <a:off x="3457575" y="1952625"/>
          <a:ext cx="257175" cy="0"/>
        </a:xfrm>
        <a:prstGeom prst="line">
          <a:avLst/>
        </a:prstGeom>
        <a:noFill/>
        <a:ln w="9525">
          <a:solidFill>
            <a:srgbClr val="000000"/>
          </a:solidFill>
          <a:round/>
        </a:ln>
      </xdr:spPr>
    </xdr:sp>
    <xdr:clientData/>
  </xdr:twoCellAnchor>
  <xdr:twoCellAnchor>
    <xdr:from>
      <xdr:col>2</xdr:col>
      <xdr:colOff>857250</xdr:colOff>
      <xdr:row>11</xdr:row>
      <xdr:rowOff>85725</xdr:rowOff>
    </xdr:from>
    <xdr:to>
      <xdr:col>3</xdr:col>
      <xdr:colOff>0</xdr:colOff>
      <xdr:row>11</xdr:row>
      <xdr:rowOff>85725</xdr:rowOff>
    </xdr:to>
    <xdr:sp>
      <xdr:nvSpPr>
        <xdr:cNvPr id="127004" name="Line 48"/>
        <xdr:cNvSpPr>
          <a:spLocks noChangeShapeType="1"/>
        </xdr:cNvSpPr>
      </xdr:nvSpPr>
      <xdr:spPr>
        <a:xfrm>
          <a:off x="2000250" y="2324100"/>
          <a:ext cx="342900" cy="0"/>
        </a:xfrm>
        <a:prstGeom prst="line">
          <a:avLst/>
        </a:prstGeom>
        <a:noFill/>
        <a:ln w="9525">
          <a:solidFill>
            <a:srgbClr val="000000"/>
          </a:solidFill>
          <a:round/>
        </a:ln>
      </xdr:spPr>
    </xdr:sp>
    <xdr:clientData/>
  </xdr:twoCellAnchor>
  <xdr:twoCellAnchor>
    <xdr:from>
      <xdr:col>2</xdr:col>
      <xdr:colOff>885825</xdr:colOff>
      <xdr:row>17</xdr:row>
      <xdr:rowOff>123825</xdr:rowOff>
    </xdr:from>
    <xdr:to>
      <xdr:col>3</xdr:col>
      <xdr:colOff>9525</xdr:colOff>
      <xdr:row>17</xdr:row>
      <xdr:rowOff>123825</xdr:rowOff>
    </xdr:to>
    <xdr:sp>
      <xdr:nvSpPr>
        <xdr:cNvPr id="127005" name="Line 54"/>
        <xdr:cNvSpPr>
          <a:spLocks noChangeShapeType="1"/>
        </xdr:cNvSpPr>
      </xdr:nvSpPr>
      <xdr:spPr>
        <a:xfrm>
          <a:off x="2028825" y="3562350"/>
          <a:ext cx="323850" cy="0"/>
        </a:xfrm>
        <a:prstGeom prst="line">
          <a:avLst/>
        </a:prstGeom>
        <a:noFill/>
        <a:ln w="9525">
          <a:solidFill>
            <a:srgbClr val="000000"/>
          </a:solidFill>
          <a:round/>
        </a:ln>
      </xdr:spPr>
    </xdr:sp>
    <xdr:clientData/>
  </xdr:twoCellAnchor>
  <xdr:twoCellAnchor>
    <xdr:from>
      <xdr:col>2</xdr:col>
      <xdr:colOff>857250</xdr:colOff>
      <xdr:row>26</xdr:row>
      <xdr:rowOff>114300</xdr:rowOff>
    </xdr:from>
    <xdr:to>
      <xdr:col>2</xdr:col>
      <xdr:colOff>1171575</xdr:colOff>
      <xdr:row>26</xdr:row>
      <xdr:rowOff>114300</xdr:rowOff>
    </xdr:to>
    <xdr:sp>
      <xdr:nvSpPr>
        <xdr:cNvPr id="127006" name="Line 56"/>
        <xdr:cNvSpPr>
          <a:spLocks noChangeShapeType="1"/>
        </xdr:cNvSpPr>
      </xdr:nvSpPr>
      <xdr:spPr>
        <a:xfrm>
          <a:off x="2000250" y="5353050"/>
          <a:ext cx="314325" cy="0"/>
        </a:xfrm>
        <a:prstGeom prst="line">
          <a:avLst/>
        </a:prstGeom>
        <a:noFill/>
        <a:ln w="9525">
          <a:solidFill>
            <a:srgbClr val="000000"/>
          </a:solidFill>
          <a:round/>
        </a:ln>
      </xdr:spPr>
    </xdr:sp>
    <xdr:clientData/>
  </xdr:twoCellAnchor>
  <xdr:twoCellAnchor>
    <xdr:from>
      <xdr:col>7</xdr:col>
      <xdr:colOff>161925</xdr:colOff>
      <xdr:row>5</xdr:row>
      <xdr:rowOff>114300</xdr:rowOff>
    </xdr:from>
    <xdr:to>
      <xdr:col>7</xdr:col>
      <xdr:colOff>923925</xdr:colOff>
      <xdr:row>5</xdr:row>
      <xdr:rowOff>114300</xdr:rowOff>
    </xdr:to>
    <xdr:sp>
      <xdr:nvSpPr>
        <xdr:cNvPr id="127007" name="Line 59"/>
        <xdr:cNvSpPr>
          <a:spLocks noChangeShapeType="1"/>
        </xdr:cNvSpPr>
      </xdr:nvSpPr>
      <xdr:spPr>
        <a:xfrm>
          <a:off x="6200775" y="1152525"/>
          <a:ext cx="762000" cy="0"/>
        </a:xfrm>
        <a:prstGeom prst="line">
          <a:avLst/>
        </a:prstGeom>
        <a:noFill/>
        <a:ln w="9525">
          <a:solidFill>
            <a:srgbClr val="000000"/>
          </a:solidFill>
          <a:round/>
        </a:ln>
      </xdr:spPr>
    </xdr:sp>
    <xdr:clientData/>
  </xdr:twoCellAnchor>
  <xdr:twoCellAnchor>
    <xdr:from>
      <xdr:col>7</xdr:col>
      <xdr:colOff>514350</xdr:colOff>
      <xdr:row>5</xdr:row>
      <xdr:rowOff>123825</xdr:rowOff>
    </xdr:from>
    <xdr:to>
      <xdr:col>7</xdr:col>
      <xdr:colOff>552450</xdr:colOff>
      <xdr:row>16</xdr:row>
      <xdr:rowOff>123825</xdr:rowOff>
    </xdr:to>
    <xdr:sp>
      <xdr:nvSpPr>
        <xdr:cNvPr id="127008" name="Line 60"/>
        <xdr:cNvSpPr>
          <a:spLocks noChangeShapeType="1"/>
        </xdr:cNvSpPr>
      </xdr:nvSpPr>
      <xdr:spPr>
        <a:xfrm>
          <a:off x="6553200" y="1162050"/>
          <a:ext cx="38100" cy="2200275"/>
        </a:xfrm>
        <a:prstGeom prst="line">
          <a:avLst/>
        </a:prstGeom>
        <a:noFill/>
        <a:ln w="9525">
          <a:solidFill>
            <a:srgbClr val="000000"/>
          </a:solidFill>
          <a:round/>
        </a:ln>
      </xdr:spPr>
    </xdr:sp>
    <xdr:clientData/>
  </xdr:twoCellAnchor>
  <xdr:twoCellAnchor>
    <xdr:from>
      <xdr:col>7</xdr:col>
      <xdr:colOff>533400</xdr:colOff>
      <xdr:row>7</xdr:row>
      <xdr:rowOff>76200</xdr:rowOff>
    </xdr:from>
    <xdr:to>
      <xdr:col>7</xdr:col>
      <xdr:colOff>952500</xdr:colOff>
      <xdr:row>7</xdr:row>
      <xdr:rowOff>76200</xdr:rowOff>
    </xdr:to>
    <xdr:sp>
      <xdr:nvSpPr>
        <xdr:cNvPr id="127009" name="Line 61"/>
        <xdr:cNvSpPr>
          <a:spLocks noChangeShapeType="1"/>
        </xdr:cNvSpPr>
      </xdr:nvSpPr>
      <xdr:spPr>
        <a:xfrm>
          <a:off x="6572250" y="1514475"/>
          <a:ext cx="419100" cy="0"/>
        </a:xfrm>
        <a:prstGeom prst="line">
          <a:avLst/>
        </a:prstGeom>
        <a:noFill/>
        <a:ln w="9525">
          <a:solidFill>
            <a:srgbClr val="000000"/>
          </a:solidFill>
          <a:round/>
        </a:ln>
      </xdr:spPr>
    </xdr:sp>
    <xdr:clientData/>
  </xdr:twoCellAnchor>
  <xdr:twoCellAnchor>
    <xdr:from>
      <xdr:col>7</xdr:col>
      <xdr:colOff>514350</xdr:colOff>
      <xdr:row>8</xdr:row>
      <xdr:rowOff>85725</xdr:rowOff>
    </xdr:from>
    <xdr:to>
      <xdr:col>7</xdr:col>
      <xdr:colOff>952500</xdr:colOff>
      <xdr:row>8</xdr:row>
      <xdr:rowOff>85725</xdr:rowOff>
    </xdr:to>
    <xdr:sp>
      <xdr:nvSpPr>
        <xdr:cNvPr id="127010" name="Line 62"/>
        <xdr:cNvSpPr>
          <a:spLocks noChangeShapeType="1"/>
        </xdr:cNvSpPr>
      </xdr:nvSpPr>
      <xdr:spPr>
        <a:xfrm>
          <a:off x="6553200" y="1724025"/>
          <a:ext cx="438150" cy="0"/>
        </a:xfrm>
        <a:prstGeom prst="line">
          <a:avLst/>
        </a:prstGeom>
        <a:noFill/>
        <a:ln w="9525">
          <a:solidFill>
            <a:srgbClr val="000000"/>
          </a:solidFill>
          <a:round/>
        </a:ln>
      </xdr:spPr>
    </xdr:sp>
    <xdr:clientData/>
  </xdr:twoCellAnchor>
  <xdr:twoCellAnchor>
    <xdr:from>
      <xdr:col>7</xdr:col>
      <xdr:colOff>533400</xdr:colOff>
      <xdr:row>9</xdr:row>
      <xdr:rowOff>104775</xdr:rowOff>
    </xdr:from>
    <xdr:to>
      <xdr:col>7</xdr:col>
      <xdr:colOff>962025</xdr:colOff>
      <xdr:row>9</xdr:row>
      <xdr:rowOff>104775</xdr:rowOff>
    </xdr:to>
    <xdr:sp>
      <xdr:nvSpPr>
        <xdr:cNvPr id="127011" name="Line 63"/>
        <xdr:cNvSpPr>
          <a:spLocks noChangeShapeType="1"/>
        </xdr:cNvSpPr>
      </xdr:nvSpPr>
      <xdr:spPr>
        <a:xfrm>
          <a:off x="6572250" y="1943100"/>
          <a:ext cx="428625" cy="0"/>
        </a:xfrm>
        <a:prstGeom prst="line">
          <a:avLst/>
        </a:prstGeom>
        <a:noFill/>
        <a:ln w="9525">
          <a:solidFill>
            <a:srgbClr val="000000"/>
          </a:solidFill>
          <a:round/>
        </a:ln>
      </xdr:spPr>
    </xdr:sp>
    <xdr:clientData/>
  </xdr:twoCellAnchor>
  <xdr:twoCellAnchor>
    <xdr:from>
      <xdr:col>7</xdr:col>
      <xdr:colOff>514350</xdr:colOff>
      <xdr:row>10</xdr:row>
      <xdr:rowOff>123825</xdr:rowOff>
    </xdr:from>
    <xdr:to>
      <xdr:col>7</xdr:col>
      <xdr:colOff>904875</xdr:colOff>
      <xdr:row>10</xdr:row>
      <xdr:rowOff>123825</xdr:rowOff>
    </xdr:to>
    <xdr:sp>
      <xdr:nvSpPr>
        <xdr:cNvPr id="127012" name="Line 64"/>
        <xdr:cNvSpPr>
          <a:spLocks noChangeShapeType="1"/>
        </xdr:cNvSpPr>
      </xdr:nvSpPr>
      <xdr:spPr>
        <a:xfrm>
          <a:off x="6553200" y="2162175"/>
          <a:ext cx="390525" cy="0"/>
        </a:xfrm>
        <a:prstGeom prst="line">
          <a:avLst/>
        </a:prstGeom>
        <a:noFill/>
        <a:ln w="9525">
          <a:solidFill>
            <a:srgbClr val="000000"/>
          </a:solidFill>
          <a:round/>
        </a:ln>
      </xdr:spPr>
    </xdr:sp>
    <xdr:clientData/>
  </xdr:twoCellAnchor>
  <xdr:twoCellAnchor>
    <xdr:from>
      <xdr:col>7</xdr:col>
      <xdr:colOff>552450</xdr:colOff>
      <xdr:row>14</xdr:row>
      <xdr:rowOff>95250</xdr:rowOff>
    </xdr:from>
    <xdr:to>
      <xdr:col>7</xdr:col>
      <xdr:colOff>962025</xdr:colOff>
      <xdr:row>14</xdr:row>
      <xdr:rowOff>95250</xdr:rowOff>
    </xdr:to>
    <xdr:sp>
      <xdr:nvSpPr>
        <xdr:cNvPr id="127013" name="Line 65"/>
        <xdr:cNvSpPr>
          <a:spLocks noChangeShapeType="1"/>
        </xdr:cNvSpPr>
      </xdr:nvSpPr>
      <xdr:spPr>
        <a:xfrm>
          <a:off x="6591300" y="2933700"/>
          <a:ext cx="409575" cy="0"/>
        </a:xfrm>
        <a:prstGeom prst="line">
          <a:avLst/>
        </a:prstGeom>
        <a:noFill/>
        <a:ln w="9525">
          <a:solidFill>
            <a:srgbClr val="000000"/>
          </a:solidFill>
          <a:round/>
        </a:ln>
      </xdr:spPr>
    </xdr:sp>
    <xdr:clientData/>
  </xdr:twoCellAnchor>
  <xdr:twoCellAnchor>
    <xdr:from>
      <xdr:col>7</xdr:col>
      <xdr:colOff>552450</xdr:colOff>
      <xdr:row>12</xdr:row>
      <xdr:rowOff>95250</xdr:rowOff>
    </xdr:from>
    <xdr:to>
      <xdr:col>7</xdr:col>
      <xdr:colOff>942975</xdr:colOff>
      <xdr:row>12</xdr:row>
      <xdr:rowOff>95250</xdr:rowOff>
    </xdr:to>
    <xdr:sp>
      <xdr:nvSpPr>
        <xdr:cNvPr id="127014" name="Line 67"/>
        <xdr:cNvSpPr>
          <a:spLocks noChangeShapeType="1"/>
        </xdr:cNvSpPr>
      </xdr:nvSpPr>
      <xdr:spPr>
        <a:xfrm>
          <a:off x="6591300" y="2533650"/>
          <a:ext cx="390525" cy="0"/>
        </a:xfrm>
        <a:prstGeom prst="line">
          <a:avLst/>
        </a:prstGeom>
        <a:noFill/>
        <a:ln w="9525">
          <a:solidFill>
            <a:srgbClr val="000000"/>
          </a:solidFill>
          <a:round/>
        </a:ln>
      </xdr:spPr>
    </xdr:sp>
    <xdr:clientData/>
  </xdr:twoCellAnchor>
  <xdr:twoCellAnchor>
    <xdr:from>
      <xdr:col>7</xdr:col>
      <xdr:colOff>533400</xdr:colOff>
      <xdr:row>11</xdr:row>
      <xdr:rowOff>104775</xdr:rowOff>
    </xdr:from>
    <xdr:to>
      <xdr:col>7</xdr:col>
      <xdr:colOff>933450</xdr:colOff>
      <xdr:row>11</xdr:row>
      <xdr:rowOff>104775</xdr:rowOff>
    </xdr:to>
    <xdr:sp>
      <xdr:nvSpPr>
        <xdr:cNvPr id="127015" name="Line 68"/>
        <xdr:cNvSpPr>
          <a:spLocks noChangeShapeType="1"/>
        </xdr:cNvSpPr>
      </xdr:nvSpPr>
      <xdr:spPr>
        <a:xfrm>
          <a:off x="6572250" y="2343150"/>
          <a:ext cx="400050" cy="0"/>
        </a:xfrm>
        <a:prstGeom prst="line">
          <a:avLst/>
        </a:prstGeom>
        <a:noFill/>
        <a:ln w="9525">
          <a:solidFill>
            <a:srgbClr val="000000"/>
          </a:solidFill>
          <a:round/>
        </a:ln>
      </xdr:spPr>
    </xdr:sp>
    <xdr:clientData/>
  </xdr:twoCellAnchor>
  <xdr:twoCellAnchor>
    <xdr:from>
      <xdr:col>7</xdr:col>
      <xdr:colOff>552450</xdr:colOff>
      <xdr:row>13</xdr:row>
      <xdr:rowOff>123825</xdr:rowOff>
    </xdr:from>
    <xdr:to>
      <xdr:col>7</xdr:col>
      <xdr:colOff>933450</xdr:colOff>
      <xdr:row>13</xdr:row>
      <xdr:rowOff>123825</xdr:rowOff>
    </xdr:to>
    <xdr:sp>
      <xdr:nvSpPr>
        <xdr:cNvPr id="127016" name="Line 69"/>
        <xdr:cNvSpPr>
          <a:spLocks noChangeShapeType="1"/>
        </xdr:cNvSpPr>
      </xdr:nvSpPr>
      <xdr:spPr>
        <a:xfrm>
          <a:off x="6591300" y="2762250"/>
          <a:ext cx="381000" cy="0"/>
        </a:xfrm>
        <a:prstGeom prst="line">
          <a:avLst/>
        </a:prstGeom>
        <a:noFill/>
        <a:ln w="9525">
          <a:solidFill>
            <a:srgbClr val="000000"/>
          </a:solidFill>
          <a:round/>
        </a:ln>
      </xdr:spPr>
    </xdr:sp>
    <xdr:clientData/>
  </xdr:twoCellAnchor>
  <xdr:twoCellAnchor>
    <xdr:from>
      <xdr:col>7</xdr:col>
      <xdr:colOff>514350</xdr:colOff>
      <xdr:row>6</xdr:row>
      <xdr:rowOff>104775</xdr:rowOff>
    </xdr:from>
    <xdr:to>
      <xdr:col>7</xdr:col>
      <xdr:colOff>876300</xdr:colOff>
      <xdr:row>6</xdr:row>
      <xdr:rowOff>104775</xdr:rowOff>
    </xdr:to>
    <xdr:sp>
      <xdr:nvSpPr>
        <xdr:cNvPr id="127017" name="Line 70"/>
        <xdr:cNvSpPr>
          <a:spLocks noChangeShapeType="1"/>
        </xdr:cNvSpPr>
      </xdr:nvSpPr>
      <xdr:spPr>
        <a:xfrm>
          <a:off x="6553200" y="1343025"/>
          <a:ext cx="361950" cy="0"/>
        </a:xfrm>
        <a:prstGeom prst="line">
          <a:avLst/>
        </a:prstGeom>
        <a:noFill/>
        <a:ln w="9525">
          <a:solidFill>
            <a:srgbClr val="000000"/>
          </a:solidFill>
          <a:round/>
        </a:ln>
      </xdr:spPr>
    </xdr:sp>
    <xdr:clientData/>
  </xdr:twoCellAnchor>
  <xdr:twoCellAnchor>
    <xdr:from>
      <xdr:col>7</xdr:col>
      <xdr:colOff>552450</xdr:colOff>
      <xdr:row>15</xdr:row>
      <xdr:rowOff>133350</xdr:rowOff>
    </xdr:from>
    <xdr:to>
      <xdr:col>7</xdr:col>
      <xdr:colOff>933450</xdr:colOff>
      <xdr:row>15</xdr:row>
      <xdr:rowOff>133350</xdr:rowOff>
    </xdr:to>
    <xdr:sp>
      <xdr:nvSpPr>
        <xdr:cNvPr id="127018" name="Line 72"/>
        <xdr:cNvSpPr>
          <a:spLocks noChangeShapeType="1"/>
        </xdr:cNvSpPr>
      </xdr:nvSpPr>
      <xdr:spPr>
        <a:xfrm>
          <a:off x="6591300" y="3171825"/>
          <a:ext cx="381000" cy="0"/>
        </a:xfrm>
        <a:prstGeom prst="line">
          <a:avLst/>
        </a:prstGeom>
        <a:noFill/>
        <a:ln w="9525">
          <a:solidFill>
            <a:srgbClr val="000000"/>
          </a:solidFill>
          <a:round/>
        </a:ln>
      </xdr:spPr>
    </xdr:sp>
    <xdr:clientData/>
  </xdr:twoCellAnchor>
  <xdr:twoCellAnchor>
    <xdr:from>
      <xdr:col>7</xdr:col>
      <xdr:colOff>571500</xdr:colOff>
      <xdr:row>16</xdr:row>
      <xdr:rowOff>123825</xdr:rowOff>
    </xdr:from>
    <xdr:to>
      <xdr:col>7</xdr:col>
      <xdr:colOff>952500</xdr:colOff>
      <xdr:row>16</xdr:row>
      <xdr:rowOff>123825</xdr:rowOff>
    </xdr:to>
    <xdr:sp>
      <xdr:nvSpPr>
        <xdr:cNvPr id="127019" name="Line 73"/>
        <xdr:cNvSpPr>
          <a:spLocks noChangeShapeType="1"/>
        </xdr:cNvSpPr>
      </xdr:nvSpPr>
      <xdr:spPr>
        <a:xfrm>
          <a:off x="6610350" y="3362325"/>
          <a:ext cx="381000" cy="0"/>
        </a:xfrm>
        <a:prstGeom prst="line">
          <a:avLst/>
        </a:prstGeom>
        <a:noFill/>
        <a:ln w="9525">
          <a:solidFill>
            <a:srgbClr val="000000"/>
          </a:solidFill>
          <a:round/>
        </a:ln>
      </xdr:spPr>
    </xdr:sp>
    <xdr:clientData/>
  </xdr:twoCellAnchor>
  <xdr:twoCellAnchor>
    <xdr:from>
      <xdr:col>6</xdr:col>
      <xdr:colOff>371475</xdr:colOff>
      <xdr:row>19</xdr:row>
      <xdr:rowOff>104775</xdr:rowOff>
    </xdr:from>
    <xdr:to>
      <xdr:col>6</xdr:col>
      <xdr:colOff>371475</xdr:colOff>
      <xdr:row>19</xdr:row>
      <xdr:rowOff>104775</xdr:rowOff>
    </xdr:to>
    <xdr:sp>
      <xdr:nvSpPr>
        <xdr:cNvPr id="127020" name="Line 75"/>
        <xdr:cNvSpPr>
          <a:spLocks noChangeShapeType="1"/>
        </xdr:cNvSpPr>
      </xdr:nvSpPr>
      <xdr:spPr>
        <a:xfrm>
          <a:off x="6038850" y="3943350"/>
          <a:ext cx="0" cy="0"/>
        </a:xfrm>
        <a:prstGeom prst="line">
          <a:avLst/>
        </a:prstGeom>
        <a:noFill/>
        <a:ln w="9525">
          <a:solidFill>
            <a:srgbClr val="000000"/>
          </a:solidFill>
          <a:round/>
        </a:ln>
      </xdr:spPr>
    </xdr:sp>
    <xdr:clientData/>
  </xdr:twoCellAnchor>
  <xdr:twoCellAnchor>
    <xdr:from>
      <xdr:col>7</xdr:col>
      <xdr:colOff>514350</xdr:colOff>
      <xdr:row>19</xdr:row>
      <xdr:rowOff>95250</xdr:rowOff>
    </xdr:from>
    <xdr:to>
      <xdr:col>7</xdr:col>
      <xdr:colOff>533400</xdr:colOff>
      <xdr:row>25</xdr:row>
      <xdr:rowOff>123825</xdr:rowOff>
    </xdr:to>
    <xdr:sp>
      <xdr:nvSpPr>
        <xdr:cNvPr id="127021" name="Line 76"/>
        <xdr:cNvSpPr>
          <a:spLocks noChangeShapeType="1"/>
        </xdr:cNvSpPr>
      </xdr:nvSpPr>
      <xdr:spPr>
        <a:xfrm>
          <a:off x="6553200" y="3933825"/>
          <a:ext cx="19050" cy="1228725"/>
        </a:xfrm>
        <a:prstGeom prst="line">
          <a:avLst/>
        </a:prstGeom>
        <a:noFill/>
        <a:ln w="9525">
          <a:solidFill>
            <a:srgbClr val="000000"/>
          </a:solidFill>
          <a:round/>
        </a:ln>
      </xdr:spPr>
    </xdr:sp>
    <xdr:clientData/>
  </xdr:twoCellAnchor>
  <xdr:twoCellAnchor>
    <xdr:from>
      <xdr:col>7</xdr:col>
      <xdr:colOff>514350</xdr:colOff>
      <xdr:row>20</xdr:row>
      <xdr:rowOff>76200</xdr:rowOff>
    </xdr:from>
    <xdr:to>
      <xdr:col>7</xdr:col>
      <xdr:colOff>933450</xdr:colOff>
      <xdr:row>20</xdr:row>
      <xdr:rowOff>76200</xdr:rowOff>
    </xdr:to>
    <xdr:sp>
      <xdr:nvSpPr>
        <xdr:cNvPr id="127022" name="Line 77"/>
        <xdr:cNvSpPr>
          <a:spLocks noChangeShapeType="1"/>
        </xdr:cNvSpPr>
      </xdr:nvSpPr>
      <xdr:spPr>
        <a:xfrm>
          <a:off x="6553200" y="4114800"/>
          <a:ext cx="419100" cy="0"/>
        </a:xfrm>
        <a:prstGeom prst="line">
          <a:avLst/>
        </a:prstGeom>
        <a:noFill/>
        <a:ln w="9525">
          <a:solidFill>
            <a:srgbClr val="000000"/>
          </a:solidFill>
          <a:round/>
        </a:ln>
      </xdr:spPr>
    </xdr:sp>
    <xdr:clientData/>
  </xdr:twoCellAnchor>
  <xdr:twoCellAnchor>
    <xdr:from>
      <xdr:col>7</xdr:col>
      <xdr:colOff>514350</xdr:colOff>
      <xdr:row>21</xdr:row>
      <xdr:rowOff>85725</xdr:rowOff>
    </xdr:from>
    <xdr:to>
      <xdr:col>7</xdr:col>
      <xdr:colOff>942975</xdr:colOff>
      <xdr:row>21</xdr:row>
      <xdr:rowOff>85725</xdr:rowOff>
    </xdr:to>
    <xdr:sp>
      <xdr:nvSpPr>
        <xdr:cNvPr id="127023" name="Line 78"/>
        <xdr:cNvSpPr>
          <a:spLocks noChangeShapeType="1"/>
        </xdr:cNvSpPr>
      </xdr:nvSpPr>
      <xdr:spPr>
        <a:xfrm>
          <a:off x="6553200" y="4324350"/>
          <a:ext cx="428625" cy="0"/>
        </a:xfrm>
        <a:prstGeom prst="line">
          <a:avLst/>
        </a:prstGeom>
        <a:noFill/>
        <a:ln w="9525">
          <a:solidFill>
            <a:srgbClr val="000000"/>
          </a:solidFill>
          <a:round/>
        </a:ln>
      </xdr:spPr>
    </xdr:sp>
    <xdr:clientData/>
  </xdr:twoCellAnchor>
  <xdr:twoCellAnchor>
    <xdr:from>
      <xdr:col>7</xdr:col>
      <xdr:colOff>542925</xdr:colOff>
      <xdr:row>25</xdr:row>
      <xdr:rowOff>114300</xdr:rowOff>
    </xdr:from>
    <xdr:to>
      <xdr:col>7</xdr:col>
      <xdr:colOff>933450</xdr:colOff>
      <xdr:row>25</xdr:row>
      <xdr:rowOff>114300</xdr:rowOff>
    </xdr:to>
    <xdr:sp>
      <xdr:nvSpPr>
        <xdr:cNvPr id="127024" name="Line 80"/>
        <xdr:cNvSpPr>
          <a:spLocks noChangeShapeType="1"/>
        </xdr:cNvSpPr>
      </xdr:nvSpPr>
      <xdr:spPr>
        <a:xfrm>
          <a:off x="6581775" y="5153025"/>
          <a:ext cx="390525" cy="0"/>
        </a:xfrm>
        <a:prstGeom prst="line">
          <a:avLst/>
        </a:prstGeom>
        <a:noFill/>
        <a:ln w="9525">
          <a:solidFill>
            <a:srgbClr val="000000"/>
          </a:solidFill>
          <a:round/>
        </a:ln>
      </xdr:spPr>
    </xdr:sp>
    <xdr:clientData/>
  </xdr:twoCellAnchor>
  <xdr:twoCellAnchor>
    <xdr:from>
      <xdr:col>7</xdr:col>
      <xdr:colOff>552450</xdr:colOff>
      <xdr:row>24</xdr:row>
      <xdr:rowOff>142875</xdr:rowOff>
    </xdr:from>
    <xdr:to>
      <xdr:col>7</xdr:col>
      <xdr:colOff>933450</xdr:colOff>
      <xdr:row>24</xdr:row>
      <xdr:rowOff>142875</xdr:rowOff>
    </xdr:to>
    <xdr:sp>
      <xdr:nvSpPr>
        <xdr:cNvPr id="127025" name="Line 81"/>
        <xdr:cNvSpPr>
          <a:spLocks noChangeShapeType="1"/>
        </xdr:cNvSpPr>
      </xdr:nvSpPr>
      <xdr:spPr>
        <a:xfrm>
          <a:off x="6591300" y="4981575"/>
          <a:ext cx="381000" cy="0"/>
        </a:xfrm>
        <a:prstGeom prst="line">
          <a:avLst/>
        </a:prstGeom>
        <a:noFill/>
        <a:ln w="9525">
          <a:solidFill>
            <a:srgbClr val="000000"/>
          </a:solidFill>
          <a:round/>
        </a:ln>
      </xdr:spPr>
    </xdr:sp>
    <xdr:clientData/>
  </xdr:twoCellAnchor>
  <xdr:twoCellAnchor>
    <xdr:from>
      <xdr:col>7</xdr:col>
      <xdr:colOff>514350</xdr:colOff>
      <xdr:row>22</xdr:row>
      <xdr:rowOff>85725</xdr:rowOff>
    </xdr:from>
    <xdr:to>
      <xdr:col>7</xdr:col>
      <xdr:colOff>942975</xdr:colOff>
      <xdr:row>22</xdr:row>
      <xdr:rowOff>85725</xdr:rowOff>
    </xdr:to>
    <xdr:sp>
      <xdr:nvSpPr>
        <xdr:cNvPr id="127026" name="Line 84"/>
        <xdr:cNvSpPr>
          <a:spLocks noChangeShapeType="1"/>
        </xdr:cNvSpPr>
      </xdr:nvSpPr>
      <xdr:spPr>
        <a:xfrm>
          <a:off x="6553200" y="4524375"/>
          <a:ext cx="428625" cy="0"/>
        </a:xfrm>
        <a:prstGeom prst="line">
          <a:avLst/>
        </a:prstGeom>
        <a:noFill/>
        <a:ln w="9525">
          <a:solidFill>
            <a:srgbClr val="000000"/>
          </a:solidFill>
          <a:round/>
        </a:ln>
      </xdr:spPr>
    </xdr:sp>
    <xdr:clientData/>
  </xdr:twoCellAnchor>
  <xdr:twoCellAnchor>
    <xdr:from>
      <xdr:col>3</xdr:col>
      <xdr:colOff>1381125</xdr:colOff>
      <xdr:row>10</xdr:row>
      <xdr:rowOff>123825</xdr:rowOff>
    </xdr:from>
    <xdr:to>
      <xdr:col>3</xdr:col>
      <xdr:colOff>1381125</xdr:colOff>
      <xdr:row>10</xdr:row>
      <xdr:rowOff>123825</xdr:rowOff>
    </xdr:to>
    <xdr:sp>
      <xdr:nvSpPr>
        <xdr:cNvPr id="127027" name="Line 86"/>
        <xdr:cNvSpPr>
          <a:spLocks noChangeShapeType="1"/>
        </xdr:cNvSpPr>
      </xdr:nvSpPr>
      <xdr:spPr>
        <a:xfrm flipV="1">
          <a:off x="3724275" y="2162175"/>
          <a:ext cx="0" cy="0"/>
        </a:xfrm>
        <a:prstGeom prst="line">
          <a:avLst/>
        </a:prstGeom>
        <a:noFill/>
        <a:ln w="9525">
          <a:solidFill>
            <a:srgbClr val="000000"/>
          </a:solidFill>
          <a:round/>
        </a:ln>
      </xdr:spPr>
    </xdr:sp>
    <xdr:clientData/>
  </xdr:twoCellAnchor>
  <xdr:twoCellAnchor>
    <xdr:from>
      <xdr:col>3</xdr:col>
      <xdr:colOff>1266825</xdr:colOff>
      <xdr:row>19</xdr:row>
      <xdr:rowOff>114300</xdr:rowOff>
    </xdr:from>
    <xdr:to>
      <xdr:col>4</xdr:col>
      <xdr:colOff>0</xdr:colOff>
      <xdr:row>19</xdr:row>
      <xdr:rowOff>114300</xdr:rowOff>
    </xdr:to>
    <xdr:sp>
      <xdr:nvSpPr>
        <xdr:cNvPr id="127028" name="Line 89"/>
        <xdr:cNvSpPr>
          <a:spLocks noChangeShapeType="1"/>
        </xdr:cNvSpPr>
      </xdr:nvSpPr>
      <xdr:spPr>
        <a:xfrm>
          <a:off x="3609975" y="3952875"/>
          <a:ext cx="114300" cy="0"/>
        </a:xfrm>
        <a:prstGeom prst="line">
          <a:avLst/>
        </a:prstGeom>
        <a:noFill/>
        <a:ln w="9525">
          <a:solidFill>
            <a:srgbClr val="000000"/>
          </a:solidFill>
          <a:round/>
        </a:ln>
      </xdr:spPr>
    </xdr:sp>
    <xdr:clientData/>
  </xdr:twoCellAnchor>
  <xdr:twoCellAnchor>
    <xdr:from>
      <xdr:col>3</xdr:col>
      <xdr:colOff>1019175</xdr:colOff>
      <xdr:row>27</xdr:row>
      <xdr:rowOff>133350</xdr:rowOff>
    </xdr:from>
    <xdr:to>
      <xdr:col>4</xdr:col>
      <xdr:colOff>28575</xdr:colOff>
      <xdr:row>27</xdr:row>
      <xdr:rowOff>133350</xdr:rowOff>
    </xdr:to>
    <xdr:sp>
      <xdr:nvSpPr>
        <xdr:cNvPr id="127029" name="Line 95"/>
        <xdr:cNvSpPr>
          <a:spLocks noChangeShapeType="1"/>
        </xdr:cNvSpPr>
      </xdr:nvSpPr>
      <xdr:spPr>
        <a:xfrm>
          <a:off x="3362325" y="5572125"/>
          <a:ext cx="390525" cy="0"/>
        </a:xfrm>
        <a:prstGeom prst="line">
          <a:avLst/>
        </a:prstGeom>
        <a:noFill/>
        <a:ln w="9525">
          <a:solidFill>
            <a:srgbClr val="000000"/>
          </a:solidFill>
          <a:round/>
        </a:ln>
      </xdr:spPr>
    </xdr:sp>
    <xdr:clientData/>
  </xdr:twoCellAnchor>
  <xdr:twoCellAnchor>
    <xdr:from>
      <xdr:col>3</xdr:col>
      <xdr:colOff>1190625</xdr:colOff>
      <xdr:row>28</xdr:row>
      <xdr:rowOff>104775</xdr:rowOff>
    </xdr:from>
    <xdr:to>
      <xdr:col>4</xdr:col>
      <xdr:colOff>19050</xdr:colOff>
      <xdr:row>28</xdr:row>
      <xdr:rowOff>104775</xdr:rowOff>
    </xdr:to>
    <xdr:sp>
      <xdr:nvSpPr>
        <xdr:cNvPr id="127030" name="Line 96"/>
        <xdr:cNvSpPr>
          <a:spLocks noChangeShapeType="1"/>
        </xdr:cNvSpPr>
      </xdr:nvSpPr>
      <xdr:spPr>
        <a:xfrm flipV="1">
          <a:off x="3533775" y="5743575"/>
          <a:ext cx="209550" cy="0"/>
        </a:xfrm>
        <a:prstGeom prst="line">
          <a:avLst/>
        </a:prstGeom>
        <a:noFill/>
        <a:ln w="9525">
          <a:solidFill>
            <a:srgbClr val="000000"/>
          </a:solidFill>
          <a:round/>
        </a:ln>
      </xdr:spPr>
    </xdr:sp>
    <xdr:clientData/>
  </xdr:twoCellAnchor>
  <xdr:twoCellAnchor>
    <xdr:from>
      <xdr:col>3</xdr:col>
      <xdr:colOff>1181100</xdr:colOff>
      <xdr:row>29</xdr:row>
      <xdr:rowOff>123825</xdr:rowOff>
    </xdr:from>
    <xdr:to>
      <xdr:col>4</xdr:col>
      <xdr:colOff>9525</xdr:colOff>
      <xdr:row>29</xdr:row>
      <xdr:rowOff>123825</xdr:rowOff>
    </xdr:to>
    <xdr:sp>
      <xdr:nvSpPr>
        <xdr:cNvPr id="127031" name="Line 97"/>
        <xdr:cNvSpPr>
          <a:spLocks noChangeShapeType="1"/>
        </xdr:cNvSpPr>
      </xdr:nvSpPr>
      <xdr:spPr>
        <a:xfrm flipV="1">
          <a:off x="3524250" y="5962650"/>
          <a:ext cx="209550" cy="0"/>
        </a:xfrm>
        <a:prstGeom prst="line">
          <a:avLst/>
        </a:prstGeom>
        <a:noFill/>
        <a:ln w="9525">
          <a:solidFill>
            <a:srgbClr val="000000"/>
          </a:solidFill>
          <a:round/>
        </a:ln>
      </xdr:spPr>
    </xdr:sp>
    <xdr:clientData/>
  </xdr:twoCellAnchor>
  <xdr:twoCellAnchor>
    <xdr:from>
      <xdr:col>3</xdr:col>
      <xdr:colOff>1181100</xdr:colOff>
      <xdr:row>27</xdr:row>
      <xdr:rowOff>142875</xdr:rowOff>
    </xdr:from>
    <xdr:to>
      <xdr:col>3</xdr:col>
      <xdr:colOff>1190625</xdr:colOff>
      <xdr:row>29</xdr:row>
      <xdr:rowOff>142875</xdr:rowOff>
    </xdr:to>
    <xdr:sp>
      <xdr:nvSpPr>
        <xdr:cNvPr id="127032" name="Line 98"/>
        <xdr:cNvSpPr>
          <a:spLocks noChangeShapeType="1"/>
        </xdr:cNvSpPr>
      </xdr:nvSpPr>
      <xdr:spPr>
        <a:xfrm flipH="1">
          <a:off x="3524250" y="5581650"/>
          <a:ext cx="9525" cy="400050"/>
        </a:xfrm>
        <a:prstGeom prst="line">
          <a:avLst/>
        </a:prstGeom>
        <a:noFill/>
        <a:ln w="9525">
          <a:solidFill>
            <a:srgbClr val="000000"/>
          </a:solidFill>
          <a:round/>
        </a:ln>
      </xdr:spPr>
    </xdr:sp>
    <xdr:clientData/>
  </xdr:twoCellAnchor>
  <xdr:twoCellAnchor>
    <xdr:from>
      <xdr:col>3</xdr:col>
      <xdr:colOff>1123950</xdr:colOff>
      <xdr:row>34</xdr:row>
      <xdr:rowOff>133350</xdr:rowOff>
    </xdr:from>
    <xdr:to>
      <xdr:col>3</xdr:col>
      <xdr:colOff>1123950</xdr:colOff>
      <xdr:row>40</xdr:row>
      <xdr:rowOff>152400</xdr:rowOff>
    </xdr:to>
    <xdr:sp>
      <xdr:nvSpPr>
        <xdr:cNvPr id="127033" name="Line 100"/>
        <xdr:cNvSpPr>
          <a:spLocks noChangeShapeType="1"/>
        </xdr:cNvSpPr>
      </xdr:nvSpPr>
      <xdr:spPr>
        <a:xfrm>
          <a:off x="3467100" y="6915150"/>
          <a:ext cx="0" cy="1219200"/>
        </a:xfrm>
        <a:prstGeom prst="line">
          <a:avLst/>
        </a:prstGeom>
        <a:noFill/>
        <a:ln w="9525">
          <a:solidFill>
            <a:srgbClr val="000000"/>
          </a:solidFill>
          <a:round/>
        </a:ln>
      </xdr:spPr>
    </xdr:sp>
    <xdr:clientData/>
  </xdr:twoCellAnchor>
  <xdr:twoCellAnchor>
    <xdr:from>
      <xdr:col>2</xdr:col>
      <xdr:colOff>1200150</xdr:colOff>
      <xdr:row>31</xdr:row>
      <xdr:rowOff>114300</xdr:rowOff>
    </xdr:from>
    <xdr:to>
      <xdr:col>3</xdr:col>
      <xdr:colOff>9525</xdr:colOff>
      <xdr:row>31</xdr:row>
      <xdr:rowOff>114300</xdr:rowOff>
    </xdr:to>
    <xdr:sp>
      <xdr:nvSpPr>
        <xdr:cNvPr id="127034" name="Line 103"/>
        <xdr:cNvSpPr>
          <a:spLocks noChangeShapeType="1"/>
        </xdr:cNvSpPr>
      </xdr:nvSpPr>
      <xdr:spPr>
        <a:xfrm>
          <a:off x="2343150" y="6353175"/>
          <a:ext cx="9525" cy="0"/>
        </a:xfrm>
        <a:prstGeom prst="line">
          <a:avLst/>
        </a:prstGeom>
        <a:noFill/>
        <a:ln w="9525">
          <a:solidFill>
            <a:srgbClr val="000000"/>
          </a:solidFill>
          <a:round/>
        </a:ln>
      </xdr:spPr>
    </xdr:sp>
    <xdr:clientData/>
  </xdr:twoCellAnchor>
  <xdr:twoCellAnchor>
    <xdr:from>
      <xdr:col>3</xdr:col>
      <xdr:colOff>1371600</xdr:colOff>
      <xdr:row>30</xdr:row>
      <xdr:rowOff>104775</xdr:rowOff>
    </xdr:from>
    <xdr:to>
      <xdr:col>4</xdr:col>
      <xdr:colOff>0</xdr:colOff>
      <xdr:row>30</xdr:row>
      <xdr:rowOff>104775</xdr:rowOff>
    </xdr:to>
    <xdr:sp>
      <xdr:nvSpPr>
        <xdr:cNvPr id="127035" name="Line 108"/>
        <xdr:cNvSpPr>
          <a:spLocks noChangeShapeType="1"/>
        </xdr:cNvSpPr>
      </xdr:nvSpPr>
      <xdr:spPr>
        <a:xfrm>
          <a:off x="3714750" y="6143625"/>
          <a:ext cx="9525" cy="0"/>
        </a:xfrm>
        <a:prstGeom prst="line">
          <a:avLst/>
        </a:prstGeom>
        <a:noFill/>
        <a:ln w="9525">
          <a:solidFill>
            <a:srgbClr val="000000"/>
          </a:solidFill>
          <a:round/>
        </a:ln>
      </xdr:spPr>
    </xdr:sp>
    <xdr:clientData/>
  </xdr:twoCellAnchor>
  <xdr:twoCellAnchor>
    <xdr:from>
      <xdr:col>2</xdr:col>
      <xdr:colOff>847725</xdr:colOff>
      <xdr:row>8</xdr:row>
      <xdr:rowOff>133350</xdr:rowOff>
    </xdr:from>
    <xdr:to>
      <xdr:col>2</xdr:col>
      <xdr:colOff>1104900</xdr:colOff>
      <xdr:row>8</xdr:row>
      <xdr:rowOff>133350</xdr:rowOff>
    </xdr:to>
    <xdr:sp>
      <xdr:nvSpPr>
        <xdr:cNvPr id="127036" name="Line 109"/>
        <xdr:cNvSpPr>
          <a:spLocks noChangeShapeType="1"/>
        </xdr:cNvSpPr>
      </xdr:nvSpPr>
      <xdr:spPr>
        <a:xfrm>
          <a:off x="1990725" y="1771650"/>
          <a:ext cx="257175" cy="0"/>
        </a:xfrm>
        <a:prstGeom prst="line">
          <a:avLst/>
        </a:prstGeom>
        <a:noFill/>
        <a:ln w="9525">
          <a:solidFill>
            <a:srgbClr val="000000"/>
          </a:solidFill>
          <a:round/>
        </a:ln>
      </xdr:spPr>
    </xdr:sp>
    <xdr:clientData/>
  </xdr:twoCellAnchor>
  <xdr:twoCellAnchor>
    <xdr:from>
      <xdr:col>3</xdr:col>
      <xdr:colOff>1266825</xdr:colOff>
      <xdr:row>20</xdr:row>
      <xdr:rowOff>104775</xdr:rowOff>
    </xdr:from>
    <xdr:to>
      <xdr:col>4</xdr:col>
      <xdr:colOff>0</xdr:colOff>
      <xdr:row>20</xdr:row>
      <xdr:rowOff>104775</xdr:rowOff>
    </xdr:to>
    <xdr:sp>
      <xdr:nvSpPr>
        <xdr:cNvPr id="127037" name="Line 118"/>
        <xdr:cNvSpPr>
          <a:spLocks noChangeShapeType="1"/>
        </xdr:cNvSpPr>
      </xdr:nvSpPr>
      <xdr:spPr>
        <a:xfrm>
          <a:off x="3609975" y="4143375"/>
          <a:ext cx="114300" cy="0"/>
        </a:xfrm>
        <a:prstGeom prst="line">
          <a:avLst/>
        </a:prstGeom>
        <a:noFill/>
        <a:ln w="9525">
          <a:solidFill>
            <a:srgbClr val="000000"/>
          </a:solidFill>
          <a:round/>
        </a:ln>
      </xdr:spPr>
    </xdr:sp>
    <xdr:clientData/>
  </xdr:twoCellAnchor>
  <xdr:twoCellAnchor>
    <xdr:from>
      <xdr:col>3</xdr:col>
      <xdr:colOff>1266825</xdr:colOff>
      <xdr:row>21</xdr:row>
      <xdr:rowOff>104775</xdr:rowOff>
    </xdr:from>
    <xdr:to>
      <xdr:col>4</xdr:col>
      <xdr:colOff>0</xdr:colOff>
      <xdr:row>21</xdr:row>
      <xdr:rowOff>104775</xdr:rowOff>
    </xdr:to>
    <xdr:sp>
      <xdr:nvSpPr>
        <xdr:cNvPr id="127038" name="Line 119"/>
        <xdr:cNvSpPr>
          <a:spLocks noChangeShapeType="1"/>
        </xdr:cNvSpPr>
      </xdr:nvSpPr>
      <xdr:spPr>
        <a:xfrm>
          <a:off x="3609975" y="4343400"/>
          <a:ext cx="114300" cy="0"/>
        </a:xfrm>
        <a:prstGeom prst="line">
          <a:avLst/>
        </a:prstGeom>
        <a:noFill/>
        <a:ln w="9525">
          <a:solidFill>
            <a:srgbClr val="000000"/>
          </a:solidFill>
          <a:round/>
        </a:ln>
      </xdr:spPr>
    </xdr:sp>
    <xdr:clientData/>
  </xdr:twoCellAnchor>
  <xdr:twoCellAnchor>
    <xdr:from>
      <xdr:col>3</xdr:col>
      <xdr:colOff>1276350</xdr:colOff>
      <xdr:row>22</xdr:row>
      <xdr:rowOff>114300</xdr:rowOff>
    </xdr:from>
    <xdr:to>
      <xdr:col>4</xdr:col>
      <xdr:colOff>9525</xdr:colOff>
      <xdr:row>22</xdr:row>
      <xdr:rowOff>114300</xdr:rowOff>
    </xdr:to>
    <xdr:sp>
      <xdr:nvSpPr>
        <xdr:cNvPr id="127039" name="Line 120"/>
        <xdr:cNvSpPr>
          <a:spLocks noChangeShapeType="1"/>
        </xdr:cNvSpPr>
      </xdr:nvSpPr>
      <xdr:spPr>
        <a:xfrm>
          <a:off x="3619500" y="4552950"/>
          <a:ext cx="114300" cy="0"/>
        </a:xfrm>
        <a:prstGeom prst="line">
          <a:avLst/>
        </a:prstGeom>
        <a:noFill/>
        <a:ln w="9525">
          <a:solidFill>
            <a:srgbClr val="000000"/>
          </a:solidFill>
          <a:round/>
        </a:ln>
      </xdr:spPr>
    </xdr:sp>
    <xdr:clientData/>
  </xdr:twoCellAnchor>
  <xdr:twoCellAnchor>
    <xdr:from>
      <xdr:col>3</xdr:col>
      <xdr:colOff>1381125</xdr:colOff>
      <xdr:row>33</xdr:row>
      <xdr:rowOff>114300</xdr:rowOff>
    </xdr:from>
    <xdr:to>
      <xdr:col>4</xdr:col>
      <xdr:colOff>9525</xdr:colOff>
      <xdr:row>33</xdr:row>
      <xdr:rowOff>114300</xdr:rowOff>
    </xdr:to>
    <xdr:sp>
      <xdr:nvSpPr>
        <xdr:cNvPr id="127040" name="Line 128"/>
        <xdr:cNvSpPr>
          <a:spLocks noChangeShapeType="1"/>
        </xdr:cNvSpPr>
      </xdr:nvSpPr>
      <xdr:spPr>
        <a:xfrm>
          <a:off x="3724275" y="6715125"/>
          <a:ext cx="9525" cy="0"/>
        </a:xfrm>
        <a:prstGeom prst="line">
          <a:avLst/>
        </a:prstGeom>
        <a:noFill/>
        <a:ln w="9525">
          <a:solidFill>
            <a:srgbClr val="000000"/>
          </a:solidFill>
          <a:round/>
        </a:ln>
      </xdr:spPr>
    </xdr:sp>
    <xdr:clientData/>
  </xdr:twoCellAnchor>
  <xdr:twoCellAnchor>
    <xdr:from>
      <xdr:col>3</xdr:col>
      <xdr:colOff>1371600</xdr:colOff>
      <xdr:row>32</xdr:row>
      <xdr:rowOff>104775</xdr:rowOff>
    </xdr:from>
    <xdr:to>
      <xdr:col>4</xdr:col>
      <xdr:colOff>0</xdr:colOff>
      <xdr:row>32</xdr:row>
      <xdr:rowOff>104775</xdr:rowOff>
    </xdr:to>
    <xdr:sp>
      <xdr:nvSpPr>
        <xdr:cNvPr id="127041" name="Line 129"/>
        <xdr:cNvSpPr>
          <a:spLocks noChangeShapeType="1"/>
        </xdr:cNvSpPr>
      </xdr:nvSpPr>
      <xdr:spPr>
        <a:xfrm>
          <a:off x="3714750" y="6524625"/>
          <a:ext cx="9525" cy="0"/>
        </a:xfrm>
        <a:prstGeom prst="line">
          <a:avLst/>
        </a:prstGeom>
        <a:noFill/>
        <a:ln w="9525">
          <a:solidFill>
            <a:srgbClr val="000000"/>
          </a:solidFill>
          <a:round/>
        </a:ln>
      </xdr:spPr>
    </xdr:sp>
    <xdr:clientData/>
  </xdr:twoCellAnchor>
  <xdr:twoCellAnchor>
    <xdr:from>
      <xdr:col>2</xdr:col>
      <xdr:colOff>857250</xdr:colOff>
      <xdr:row>12</xdr:row>
      <xdr:rowOff>114300</xdr:rowOff>
    </xdr:from>
    <xdr:to>
      <xdr:col>3</xdr:col>
      <xdr:colOff>0</xdr:colOff>
      <xdr:row>12</xdr:row>
      <xdr:rowOff>114300</xdr:rowOff>
    </xdr:to>
    <xdr:sp>
      <xdr:nvSpPr>
        <xdr:cNvPr id="127042" name="Line 130"/>
        <xdr:cNvSpPr>
          <a:spLocks noChangeShapeType="1"/>
        </xdr:cNvSpPr>
      </xdr:nvSpPr>
      <xdr:spPr>
        <a:xfrm>
          <a:off x="2000250" y="2552700"/>
          <a:ext cx="342900" cy="0"/>
        </a:xfrm>
        <a:prstGeom prst="line">
          <a:avLst/>
        </a:prstGeom>
        <a:noFill/>
        <a:ln w="9525">
          <a:solidFill>
            <a:srgbClr val="000000"/>
          </a:solidFill>
          <a:round/>
        </a:ln>
      </xdr:spPr>
    </xdr:sp>
    <xdr:clientData/>
  </xdr:twoCellAnchor>
  <xdr:twoCellAnchor>
    <xdr:from>
      <xdr:col>2</xdr:col>
      <xdr:colOff>857250</xdr:colOff>
      <xdr:row>13</xdr:row>
      <xdr:rowOff>123825</xdr:rowOff>
    </xdr:from>
    <xdr:to>
      <xdr:col>3</xdr:col>
      <xdr:colOff>0</xdr:colOff>
      <xdr:row>13</xdr:row>
      <xdr:rowOff>123825</xdr:rowOff>
    </xdr:to>
    <xdr:sp>
      <xdr:nvSpPr>
        <xdr:cNvPr id="127043" name="Line 131"/>
        <xdr:cNvSpPr>
          <a:spLocks noChangeShapeType="1"/>
        </xdr:cNvSpPr>
      </xdr:nvSpPr>
      <xdr:spPr>
        <a:xfrm>
          <a:off x="2000250" y="2762250"/>
          <a:ext cx="342900" cy="0"/>
        </a:xfrm>
        <a:prstGeom prst="line">
          <a:avLst/>
        </a:prstGeom>
        <a:noFill/>
        <a:ln w="9525">
          <a:solidFill>
            <a:srgbClr val="000000"/>
          </a:solidFill>
          <a:round/>
        </a:ln>
      </xdr:spPr>
    </xdr:sp>
    <xdr:clientData/>
  </xdr:twoCellAnchor>
  <xdr:twoCellAnchor>
    <xdr:from>
      <xdr:col>2</xdr:col>
      <xdr:colOff>857250</xdr:colOff>
      <xdr:row>14</xdr:row>
      <xdr:rowOff>95250</xdr:rowOff>
    </xdr:from>
    <xdr:to>
      <xdr:col>3</xdr:col>
      <xdr:colOff>9525</xdr:colOff>
      <xdr:row>14</xdr:row>
      <xdr:rowOff>95250</xdr:rowOff>
    </xdr:to>
    <xdr:sp>
      <xdr:nvSpPr>
        <xdr:cNvPr id="127044" name="Line 132"/>
        <xdr:cNvSpPr>
          <a:spLocks noChangeShapeType="1"/>
        </xdr:cNvSpPr>
      </xdr:nvSpPr>
      <xdr:spPr>
        <a:xfrm>
          <a:off x="2000250" y="2933700"/>
          <a:ext cx="352425" cy="0"/>
        </a:xfrm>
        <a:prstGeom prst="line">
          <a:avLst/>
        </a:prstGeom>
        <a:noFill/>
        <a:ln w="9525">
          <a:solidFill>
            <a:srgbClr val="000000"/>
          </a:solidFill>
          <a:round/>
        </a:ln>
      </xdr:spPr>
    </xdr:sp>
    <xdr:clientData/>
  </xdr:twoCellAnchor>
  <xdr:twoCellAnchor>
    <xdr:from>
      <xdr:col>2</xdr:col>
      <xdr:colOff>857250</xdr:colOff>
      <xdr:row>15</xdr:row>
      <xdr:rowOff>123825</xdr:rowOff>
    </xdr:from>
    <xdr:to>
      <xdr:col>3</xdr:col>
      <xdr:colOff>9525</xdr:colOff>
      <xdr:row>15</xdr:row>
      <xdr:rowOff>123825</xdr:rowOff>
    </xdr:to>
    <xdr:sp>
      <xdr:nvSpPr>
        <xdr:cNvPr id="127045" name="Line 133"/>
        <xdr:cNvSpPr>
          <a:spLocks noChangeShapeType="1"/>
        </xdr:cNvSpPr>
      </xdr:nvSpPr>
      <xdr:spPr>
        <a:xfrm>
          <a:off x="2000250" y="3162300"/>
          <a:ext cx="352425" cy="0"/>
        </a:xfrm>
        <a:prstGeom prst="line">
          <a:avLst/>
        </a:prstGeom>
        <a:noFill/>
        <a:ln w="9525">
          <a:solidFill>
            <a:srgbClr val="000000"/>
          </a:solidFill>
          <a:round/>
        </a:ln>
      </xdr:spPr>
    </xdr:sp>
    <xdr:clientData/>
  </xdr:twoCellAnchor>
  <xdr:twoCellAnchor>
    <xdr:from>
      <xdr:col>2</xdr:col>
      <xdr:colOff>876300</xdr:colOff>
      <xdr:row>16</xdr:row>
      <xdr:rowOff>104775</xdr:rowOff>
    </xdr:from>
    <xdr:to>
      <xdr:col>3</xdr:col>
      <xdr:colOff>19050</xdr:colOff>
      <xdr:row>16</xdr:row>
      <xdr:rowOff>104775</xdr:rowOff>
    </xdr:to>
    <xdr:sp>
      <xdr:nvSpPr>
        <xdr:cNvPr id="127046" name="Line 134"/>
        <xdr:cNvSpPr>
          <a:spLocks noChangeShapeType="1"/>
        </xdr:cNvSpPr>
      </xdr:nvSpPr>
      <xdr:spPr>
        <a:xfrm>
          <a:off x="2019300" y="3343275"/>
          <a:ext cx="342900" cy="0"/>
        </a:xfrm>
        <a:prstGeom prst="line">
          <a:avLst/>
        </a:prstGeom>
        <a:noFill/>
        <a:ln w="9525">
          <a:solidFill>
            <a:srgbClr val="000000"/>
          </a:solidFill>
          <a:round/>
        </a:ln>
      </xdr:spPr>
    </xdr:sp>
    <xdr:clientData/>
  </xdr:twoCellAnchor>
  <xdr:twoCellAnchor>
    <xdr:from>
      <xdr:col>2</xdr:col>
      <xdr:colOff>857250</xdr:colOff>
      <xdr:row>25</xdr:row>
      <xdr:rowOff>95250</xdr:rowOff>
    </xdr:from>
    <xdr:to>
      <xdr:col>2</xdr:col>
      <xdr:colOff>1181100</xdr:colOff>
      <xdr:row>25</xdr:row>
      <xdr:rowOff>95250</xdr:rowOff>
    </xdr:to>
    <xdr:sp>
      <xdr:nvSpPr>
        <xdr:cNvPr id="127047" name="Line 135"/>
        <xdr:cNvSpPr>
          <a:spLocks noChangeShapeType="1"/>
        </xdr:cNvSpPr>
      </xdr:nvSpPr>
      <xdr:spPr>
        <a:xfrm>
          <a:off x="2000250" y="5133975"/>
          <a:ext cx="323850" cy="0"/>
        </a:xfrm>
        <a:prstGeom prst="line">
          <a:avLst/>
        </a:prstGeom>
        <a:noFill/>
        <a:ln w="9525">
          <a:solidFill>
            <a:srgbClr val="000000"/>
          </a:solidFill>
          <a:round/>
        </a:ln>
      </xdr:spPr>
    </xdr:sp>
    <xdr:clientData/>
  </xdr:twoCellAnchor>
  <xdr:twoCellAnchor>
    <xdr:from>
      <xdr:col>2</xdr:col>
      <xdr:colOff>857250</xdr:colOff>
      <xdr:row>30</xdr:row>
      <xdr:rowOff>114300</xdr:rowOff>
    </xdr:from>
    <xdr:to>
      <xdr:col>2</xdr:col>
      <xdr:colOff>1171575</xdr:colOff>
      <xdr:row>30</xdr:row>
      <xdr:rowOff>114300</xdr:rowOff>
    </xdr:to>
    <xdr:sp>
      <xdr:nvSpPr>
        <xdr:cNvPr id="127048" name="Line 136"/>
        <xdr:cNvSpPr>
          <a:spLocks noChangeShapeType="1"/>
        </xdr:cNvSpPr>
      </xdr:nvSpPr>
      <xdr:spPr>
        <a:xfrm>
          <a:off x="2000250" y="6153150"/>
          <a:ext cx="314325" cy="0"/>
        </a:xfrm>
        <a:prstGeom prst="line">
          <a:avLst/>
        </a:prstGeom>
        <a:noFill/>
        <a:ln w="9525">
          <a:solidFill>
            <a:srgbClr val="000000"/>
          </a:solidFill>
          <a:round/>
        </a:ln>
      </xdr:spPr>
    </xdr:sp>
    <xdr:clientData/>
  </xdr:twoCellAnchor>
  <xdr:twoCellAnchor>
    <xdr:from>
      <xdr:col>2</xdr:col>
      <xdr:colOff>857250</xdr:colOff>
      <xdr:row>31</xdr:row>
      <xdr:rowOff>104775</xdr:rowOff>
    </xdr:from>
    <xdr:to>
      <xdr:col>2</xdr:col>
      <xdr:colOff>1171575</xdr:colOff>
      <xdr:row>31</xdr:row>
      <xdr:rowOff>104775</xdr:rowOff>
    </xdr:to>
    <xdr:sp>
      <xdr:nvSpPr>
        <xdr:cNvPr id="127049" name="Line 137"/>
        <xdr:cNvSpPr>
          <a:spLocks noChangeShapeType="1"/>
        </xdr:cNvSpPr>
      </xdr:nvSpPr>
      <xdr:spPr>
        <a:xfrm>
          <a:off x="2000250" y="6343650"/>
          <a:ext cx="314325" cy="0"/>
        </a:xfrm>
        <a:prstGeom prst="line">
          <a:avLst/>
        </a:prstGeom>
        <a:noFill/>
        <a:ln w="9525">
          <a:solidFill>
            <a:srgbClr val="000000"/>
          </a:solidFill>
          <a:round/>
        </a:ln>
      </xdr:spPr>
    </xdr:sp>
    <xdr:clientData/>
  </xdr:twoCellAnchor>
  <xdr:twoCellAnchor>
    <xdr:from>
      <xdr:col>2</xdr:col>
      <xdr:colOff>857250</xdr:colOff>
      <xdr:row>32</xdr:row>
      <xdr:rowOff>95250</xdr:rowOff>
    </xdr:from>
    <xdr:to>
      <xdr:col>2</xdr:col>
      <xdr:colOff>1171575</xdr:colOff>
      <xdr:row>32</xdr:row>
      <xdr:rowOff>95250</xdr:rowOff>
    </xdr:to>
    <xdr:sp>
      <xdr:nvSpPr>
        <xdr:cNvPr id="127050" name="Line 138"/>
        <xdr:cNvSpPr>
          <a:spLocks noChangeShapeType="1"/>
        </xdr:cNvSpPr>
      </xdr:nvSpPr>
      <xdr:spPr>
        <a:xfrm>
          <a:off x="2000250" y="6515100"/>
          <a:ext cx="314325" cy="0"/>
        </a:xfrm>
        <a:prstGeom prst="line">
          <a:avLst/>
        </a:prstGeom>
        <a:noFill/>
        <a:ln w="9525">
          <a:solidFill>
            <a:srgbClr val="000000"/>
          </a:solidFill>
          <a:round/>
        </a:ln>
      </xdr:spPr>
    </xdr:sp>
    <xdr:clientData/>
  </xdr:twoCellAnchor>
  <xdr:twoCellAnchor>
    <xdr:from>
      <xdr:col>2</xdr:col>
      <xdr:colOff>847725</xdr:colOff>
      <xdr:row>33</xdr:row>
      <xdr:rowOff>95250</xdr:rowOff>
    </xdr:from>
    <xdr:to>
      <xdr:col>2</xdr:col>
      <xdr:colOff>1162050</xdr:colOff>
      <xdr:row>33</xdr:row>
      <xdr:rowOff>95250</xdr:rowOff>
    </xdr:to>
    <xdr:sp>
      <xdr:nvSpPr>
        <xdr:cNvPr id="127051" name="Line 139"/>
        <xdr:cNvSpPr>
          <a:spLocks noChangeShapeType="1"/>
        </xdr:cNvSpPr>
      </xdr:nvSpPr>
      <xdr:spPr>
        <a:xfrm>
          <a:off x="1990725" y="6696075"/>
          <a:ext cx="314325" cy="0"/>
        </a:xfrm>
        <a:prstGeom prst="line">
          <a:avLst/>
        </a:prstGeom>
        <a:noFill/>
        <a:ln w="9525">
          <a:solidFill>
            <a:srgbClr val="000000"/>
          </a:solidFill>
          <a:round/>
        </a:ln>
      </xdr:spPr>
    </xdr:sp>
    <xdr:clientData/>
  </xdr:twoCellAnchor>
  <xdr:twoCellAnchor>
    <xdr:from>
      <xdr:col>2</xdr:col>
      <xdr:colOff>600075</xdr:colOff>
      <xdr:row>34</xdr:row>
      <xdr:rowOff>104775</xdr:rowOff>
    </xdr:from>
    <xdr:to>
      <xdr:col>3</xdr:col>
      <xdr:colOff>19050</xdr:colOff>
      <xdr:row>34</xdr:row>
      <xdr:rowOff>104775</xdr:rowOff>
    </xdr:to>
    <xdr:sp>
      <xdr:nvSpPr>
        <xdr:cNvPr id="127052" name="Line 140"/>
        <xdr:cNvSpPr>
          <a:spLocks noChangeShapeType="1"/>
        </xdr:cNvSpPr>
      </xdr:nvSpPr>
      <xdr:spPr>
        <a:xfrm>
          <a:off x="1743075" y="6886575"/>
          <a:ext cx="619125" cy="0"/>
        </a:xfrm>
        <a:prstGeom prst="line">
          <a:avLst/>
        </a:prstGeom>
        <a:noFill/>
        <a:ln w="9525">
          <a:solidFill>
            <a:srgbClr val="000000"/>
          </a:solidFill>
          <a:round/>
        </a:ln>
      </xdr:spPr>
    </xdr:sp>
    <xdr:clientData/>
  </xdr:twoCellAnchor>
  <xdr:twoCellAnchor>
    <xdr:from>
      <xdr:col>3</xdr:col>
      <xdr:colOff>1143000</xdr:colOff>
      <xdr:row>35</xdr:row>
      <xdr:rowOff>123825</xdr:rowOff>
    </xdr:from>
    <xdr:to>
      <xdr:col>3</xdr:col>
      <xdr:colOff>1352550</xdr:colOff>
      <xdr:row>35</xdr:row>
      <xdr:rowOff>123825</xdr:rowOff>
    </xdr:to>
    <xdr:sp>
      <xdr:nvSpPr>
        <xdr:cNvPr id="127053" name="Line 141"/>
        <xdr:cNvSpPr>
          <a:spLocks noChangeShapeType="1"/>
        </xdr:cNvSpPr>
      </xdr:nvSpPr>
      <xdr:spPr>
        <a:xfrm flipV="1">
          <a:off x="3486150" y="7105650"/>
          <a:ext cx="209550" cy="0"/>
        </a:xfrm>
        <a:prstGeom prst="line">
          <a:avLst/>
        </a:prstGeom>
        <a:noFill/>
        <a:ln w="9525">
          <a:solidFill>
            <a:srgbClr val="000000"/>
          </a:solidFill>
          <a:round/>
        </a:ln>
      </xdr:spPr>
    </xdr:sp>
    <xdr:clientData/>
  </xdr:twoCellAnchor>
  <xdr:twoCellAnchor>
    <xdr:from>
      <xdr:col>3</xdr:col>
      <xdr:colOff>1123950</xdr:colOff>
      <xdr:row>36</xdr:row>
      <xdr:rowOff>114300</xdr:rowOff>
    </xdr:from>
    <xdr:to>
      <xdr:col>3</xdr:col>
      <xdr:colOff>1333500</xdr:colOff>
      <xdr:row>36</xdr:row>
      <xdr:rowOff>114300</xdr:rowOff>
    </xdr:to>
    <xdr:sp>
      <xdr:nvSpPr>
        <xdr:cNvPr id="127054" name="Line 142"/>
        <xdr:cNvSpPr>
          <a:spLocks noChangeShapeType="1"/>
        </xdr:cNvSpPr>
      </xdr:nvSpPr>
      <xdr:spPr>
        <a:xfrm flipV="1">
          <a:off x="3467100" y="7296150"/>
          <a:ext cx="209550" cy="0"/>
        </a:xfrm>
        <a:prstGeom prst="line">
          <a:avLst/>
        </a:prstGeom>
        <a:noFill/>
        <a:ln w="9525">
          <a:solidFill>
            <a:srgbClr val="000000"/>
          </a:solidFill>
          <a:round/>
        </a:ln>
      </xdr:spPr>
    </xdr:sp>
    <xdr:clientData/>
  </xdr:twoCellAnchor>
  <xdr:twoCellAnchor>
    <xdr:from>
      <xdr:col>3</xdr:col>
      <xdr:colOff>1143000</xdr:colOff>
      <xdr:row>37</xdr:row>
      <xdr:rowOff>104775</xdr:rowOff>
    </xdr:from>
    <xdr:to>
      <xdr:col>3</xdr:col>
      <xdr:colOff>1352550</xdr:colOff>
      <xdr:row>37</xdr:row>
      <xdr:rowOff>104775</xdr:rowOff>
    </xdr:to>
    <xdr:sp>
      <xdr:nvSpPr>
        <xdr:cNvPr id="127055" name="Line 143"/>
        <xdr:cNvSpPr>
          <a:spLocks noChangeShapeType="1"/>
        </xdr:cNvSpPr>
      </xdr:nvSpPr>
      <xdr:spPr>
        <a:xfrm flipV="1">
          <a:off x="3486150" y="7486650"/>
          <a:ext cx="209550" cy="0"/>
        </a:xfrm>
        <a:prstGeom prst="line">
          <a:avLst/>
        </a:prstGeom>
        <a:noFill/>
        <a:ln w="9525">
          <a:solidFill>
            <a:srgbClr val="000000"/>
          </a:solidFill>
          <a:round/>
        </a:ln>
      </xdr:spPr>
    </xdr:sp>
    <xdr:clientData/>
  </xdr:twoCellAnchor>
  <xdr:twoCellAnchor>
    <xdr:from>
      <xdr:col>3</xdr:col>
      <xdr:colOff>1143000</xdr:colOff>
      <xdr:row>38</xdr:row>
      <xdr:rowOff>104775</xdr:rowOff>
    </xdr:from>
    <xdr:to>
      <xdr:col>3</xdr:col>
      <xdr:colOff>1352550</xdr:colOff>
      <xdr:row>38</xdr:row>
      <xdr:rowOff>104775</xdr:rowOff>
    </xdr:to>
    <xdr:sp>
      <xdr:nvSpPr>
        <xdr:cNvPr id="127056" name="Line 144"/>
        <xdr:cNvSpPr>
          <a:spLocks noChangeShapeType="1"/>
        </xdr:cNvSpPr>
      </xdr:nvSpPr>
      <xdr:spPr>
        <a:xfrm flipV="1">
          <a:off x="3486150" y="7686675"/>
          <a:ext cx="209550" cy="0"/>
        </a:xfrm>
        <a:prstGeom prst="line">
          <a:avLst/>
        </a:prstGeom>
        <a:noFill/>
        <a:ln w="9525">
          <a:solidFill>
            <a:srgbClr val="000000"/>
          </a:solidFill>
          <a:round/>
        </a:ln>
      </xdr:spPr>
    </xdr:sp>
    <xdr:clientData/>
  </xdr:twoCellAnchor>
  <xdr:twoCellAnchor>
    <xdr:from>
      <xdr:col>3</xdr:col>
      <xdr:colOff>1143000</xdr:colOff>
      <xdr:row>39</xdr:row>
      <xdr:rowOff>104775</xdr:rowOff>
    </xdr:from>
    <xdr:to>
      <xdr:col>3</xdr:col>
      <xdr:colOff>1352550</xdr:colOff>
      <xdr:row>39</xdr:row>
      <xdr:rowOff>104775</xdr:rowOff>
    </xdr:to>
    <xdr:sp>
      <xdr:nvSpPr>
        <xdr:cNvPr id="127057" name="Line 145"/>
        <xdr:cNvSpPr>
          <a:spLocks noChangeShapeType="1"/>
        </xdr:cNvSpPr>
      </xdr:nvSpPr>
      <xdr:spPr>
        <a:xfrm flipV="1">
          <a:off x="3486150" y="7886700"/>
          <a:ext cx="209550" cy="0"/>
        </a:xfrm>
        <a:prstGeom prst="line">
          <a:avLst/>
        </a:prstGeom>
        <a:noFill/>
        <a:ln w="9525">
          <a:solidFill>
            <a:srgbClr val="000000"/>
          </a:solidFill>
          <a:round/>
        </a:ln>
      </xdr:spPr>
    </xdr:sp>
    <xdr:clientData/>
  </xdr:twoCellAnchor>
  <xdr:twoCellAnchor>
    <xdr:from>
      <xdr:col>3</xdr:col>
      <xdr:colOff>1143000</xdr:colOff>
      <xdr:row>40</xdr:row>
      <xdr:rowOff>152400</xdr:rowOff>
    </xdr:from>
    <xdr:to>
      <xdr:col>3</xdr:col>
      <xdr:colOff>1352550</xdr:colOff>
      <xdr:row>40</xdr:row>
      <xdr:rowOff>152400</xdr:rowOff>
    </xdr:to>
    <xdr:sp>
      <xdr:nvSpPr>
        <xdr:cNvPr id="127058" name="Line 146"/>
        <xdr:cNvSpPr>
          <a:spLocks noChangeShapeType="1"/>
        </xdr:cNvSpPr>
      </xdr:nvSpPr>
      <xdr:spPr>
        <a:xfrm flipV="1">
          <a:off x="3486150" y="8134350"/>
          <a:ext cx="209550" cy="0"/>
        </a:xfrm>
        <a:prstGeom prst="line">
          <a:avLst/>
        </a:prstGeom>
        <a:noFill/>
        <a:ln w="9525">
          <a:solidFill>
            <a:srgbClr val="000000"/>
          </a:solidFill>
          <a:round/>
        </a:ln>
      </xdr:spPr>
    </xdr:sp>
    <xdr:clientData/>
  </xdr:twoCellAnchor>
  <xdr:twoCellAnchor>
    <xdr:from>
      <xdr:col>3</xdr:col>
      <xdr:colOff>1123950</xdr:colOff>
      <xdr:row>41</xdr:row>
      <xdr:rowOff>114300</xdr:rowOff>
    </xdr:from>
    <xdr:to>
      <xdr:col>3</xdr:col>
      <xdr:colOff>1123950</xdr:colOff>
      <xdr:row>42</xdr:row>
      <xdr:rowOff>85725</xdr:rowOff>
    </xdr:to>
    <xdr:sp>
      <xdr:nvSpPr>
        <xdr:cNvPr id="127059" name="Line 147"/>
        <xdr:cNvSpPr>
          <a:spLocks noChangeShapeType="1"/>
        </xdr:cNvSpPr>
      </xdr:nvSpPr>
      <xdr:spPr>
        <a:xfrm flipH="1">
          <a:off x="3467100" y="8296275"/>
          <a:ext cx="0" cy="171450"/>
        </a:xfrm>
        <a:prstGeom prst="line">
          <a:avLst/>
        </a:prstGeom>
        <a:noFill/>
        <a:ln w="9525">
          <a:solidFill>
            <a:srgbClr val="000000"/>
          </a:solidFill>
          <a:round/>
        </a:ln>
      </xdr:spPr>
    </xdr:sp>
    <xdr:clientData/>
  </xdr:twoCellAnchor>
  <xdr:twoCellAnchor>
    <xdr:from>
      <xdr:col>2</xdr:col>
      <xdr:colOff>885825</xdr:colOff>
      <xdr:row>46</xdr:row>
      <xdr:rowOff>85725</xdr:rowOff>
    </xdr:from>
    <xdr:to>
      <xdr:col>3</xdr:col>
      <xdr:colOff>9525</xdr:colOff>
      <xdr:row>46</xdr:row>
      <xdr:rowOff>85725</xdr:rowOff>
    </xdr:to>
    <xdr:sp>
      <xdr:nvSpPr>
        <xdr:cNvPr id="127060" name="Line 148"/>
        <xdr:cNvSpPr>
          <a:spLocks noChangeShapeType="1"/>
        </xdr:cNvSpPr>
      </xdr:nvSpPr>
      <xdr:spPr>
        <a:xfrm>
          <a:off x="2028825" y="9267825"/>
          <a:ext cx="323850" cy="0"/>
        </a:xfrm>
        <a:prstGeom prst="line">
          <a:avLst/>
        </a:prstGeom>
        <a:noFill/>
        <a:ln w="9525">
          <a:solidFill>
            <a:srgbClr val="000000"/>
          </a:solidFill>
          <a:round/>
        </a:ln>
      </xdr:spPr>
    </xdr:sp>
    <xdr:clientData/>
  </xdr:twoCellAnchor>
  <xdr:twoCellAnchor>
    <xdr:from>
      <xdr:col>3</xdr:col>
      <xdr:colOff>514350</xdr:colOff>
      <xdr:row>47</xdr:row>
      <xdr:rowOff>123825</xdr:rowOff>
    </xdr:from>
    <xdr:to>
      <xdr:col>4</xdr:col>
      <xdr:colOff>28575</xdr:colOff>
      <xdr:row>47</xdr:row>
      <xdr:rowOff>123825</xdr:rowOff>
    </xdr:to>
    <xdr:sp>
      <xdr:nvSpPr>
        <xdr:cNvPr id="127061" name="Line 157"/>
        <xdr:cNvSpPr>
          <a:spLocks noChangeShapeType="1"/>
        </xdr:cNvSpPr>
      </xdr:nvSpPr>
      <xdr:spPr>
        <a:xfrm>
          <a:off x="2857500" y="9505950"/>
          <a:ext cx="895350" cy="0"/>
        </a:xfrm>
        <a:prstGeom prst="line">
          <a:avLst/>
        </a:prstGeom>
        <a:noFill/>
        <a:ln w="9525">
          <a:solidFill>
            <a:srgbClr val="000000"/>
          </a:solidFill>
          <a:round/>
        </a:ln>
      </xdr:spPr>
    </xdr:sp>
    <xdr:clientData/>
  </xdr:twoCellAnchor>
  <xdr:twoCellAnchor>
    <xdr:from>
      <xdr:col>2</xdr:col>
      <xdr:colOff>590550</xdr:colOff>
      <xdr:row>47</xdr:row>
      <xdr:rowOff>104775</xdr:rowOff>
    </xdr:from>
    <xdr:to>
      <xdr:col>3</xdr:col>
      <xdr:colOff>9525</xdr:colOff>
      <xdr:row>47</xdr:row>
      <xdr:rowOff>104775</xdr:rowOff>
    </xdr:to>
    <xdr:sp>
      <xdr:nvSpPr>
        <xdr:cNvPr id="127062" name="Line 158"/>
        <xdr:cNvSpPr>
          <a:spLocks noChangeShapeType="1"/>
        </xdr:cNvSpPr>
      </xdr:nvSpPr>
      <xdr:spPr>
        <a:xfrm>
          <a:off x="1733550" y="9486900"/>
          <a:ext cx="619125" cy="0"/>
        </a:xfrm>
        <a:prstGeom prst="line">
          <a:avLst/>
        </a:prstGeom>
        <a:noFill/>
        <a:ln w="9525">
          <a:solidFill>
            <a:srgbClr val="000000"/>
          </a:solidFill>
          <a:round/>
        </a:ln>
      </xdr:spPr>
    </xdr:sp>
    <xdr:clientData/>
  </xdr:twoCellAnchor>
  <xdr:twoCellAnchor>
    <xdr:from>
      <xdr:col>3</xdr:col>
      <xdr:colOff>1171575</xdr:colOff>
      <xdr:row>48</xdr:row>
      <xdr:rowOff>123825</xdr:rowOff>
    </xdr:from>
    <xdr:to>
      <xdr:col>4</xdr:col>
      <xdr:colOff>0</xdr:colOff>
      <xdr:row>48</xdr:row>
      <xdr:rowOff>123825</xdr:rowOff>
    </xdr:to>
    <xdr:sp>
      <xdr:nvSpPr>
        <xdr:cNvPr id="127063" name="Line 159"/>
        <xdr:cNvSpPr>
          <a:spLocks noChangeShapeType="1"/>
        </xdr:cNvSpPr>
      </xdr:nvSpPr>
      <xdr:spPr>
        <a:xfrm flipV="1">
          <a:off x="3514725" y="9705975"/>
          <a:ext cx="209550" cy="0"/>
        </a:xfrm>
        <a:prstGeom prst="line">
          <a:avLst/>
        </a:prstGeom>
        <a:noFill/>
        <a:ln w="9525">
          <a:solidFill>
            <a:srgbClr val="000000"/>
          </a:solidFill>
          <a:round/>
        </a:ln>
      </xdr:spPr>
    </xdr:sp>
    <xdr:clientData/>
  </xdr:twoCellAnchor>
  <xdr:twoCellAnchor>
    <xdr:from>
      <xdr:col>2</xdr:col>
      <xdr:colOff>885825</xdr:colOff>
      <xdr:row>47</xdr:row>
      <xdr:rowOff>123825</xdr:rowOff>
    </xdr:from>
    <xdr:to>
      <xdr:col>2</xdr:col>
      <xdr:colOff>885825</xdr:colOff>
      <xdr:row>50</xdr:row>
      <xdr:rowOff>85725</xdr:rowOff>
    </xdr:to>
    <xdr:sp>
      <xdr:nvSpPr>
        <xdr:cNvPr id="127064" name="Line 162"/>
        <xdr:cNvSpPr>
          <a:spLocks noChangeShapeType="1"/>
        </xdr:cNvSpPr>
      </xdr:nvSpPr>
      <xdr:spPr>
        <a:xfrm flipH="1">
          <a:off x="2028825" y="9505950"/>
          <a:ext cx="0" cy="561975"/>
        </a:xfrm>
        <a:prstGeom prst="line">
          <a:avLst/>
        </a:prstGeom>
        <a:noFill/>
        <a:ln w="9525">
          <a:solidFill>
            <a:srgbClr val="000000"/>
          </a:solidFill>
          <a:round/>
        </a:ln>
      </xdr:spPr>
    </xdr:sp>
    <xdr:clientData/>
  </xdr:twoCellAnchor>
  <xdr:twoCellAnchor>
    <xdr:from>
      <xdr:col>2</xdr:col>
      <xdr:colOff>895350</xdr:colOff>
      <xdr:row>50</xdr:row>
      <xdr:rowOff>85725</xdr:rowOff>
    </xdr:from>
    <xdr:to>
      <xdr:col>3</xdr:col>
      <xdr:colOff>19050</xdr:colOff>
      <xdr:row>50</xdr:row>
      <xdr:rowOff>85725</xdr:rowOff>
    </xdr:to>
    <xdr:sp>
      <xdr:nvSpPr>
        <xdr:cNvPr id="127065" name="Line 163"/>
        <xdr:cNvSpPr>
          <a:spLocks noChangeShapeType="1"/>
        </xdr:cNvSpPr>
      </xdr:nvSpPr>
      <xdr:spPr>
        <a:xfrm>
          <a:off x="2038350" y="10067925"/>
          <a:ext cx="323850" cy="0"/>
        </a:xfrm>
        <a:prstGeom prst="line">
          <a:avLst/>
        </a:prstGeom>
        <a:noFill/>
        <a:ln w="9525">
          <a:solidFill>
            <a:srgbClr val="000000"/>
          </a:solidFill>
          <a:round/>
        </a:ln>
      </xdr:spPr>
    </xdr:sp>
    <xdr:clientData/>
  </xdr:twoCellAnchor>
  <xdr:twoCellAnchor>
    <xdr:from>
      <xdr:col>2</xdr:col>
      <xdr:colOff>895350</xdr:colOff>
      <xdr:row>49</xdr:row>
      <xdr:rowOff>104775</xdr:rowOff>
    </xdr:from>
    <xdr:to>
      <xdr:col>3</xdr:col>
      <xdr:colOff>19050</xdr:colOff>
      <xdr:row>49</xdr:row>
      <xdr:rowOff>104775</xdr:rowOff>
    </xdr:to>
    <xdr:sp>
      <xdr:nvSpPr>
        <xdr:cNvPr id="127066" name="Line 164"/>
        <xdr:cNvSpPr>
          <a:spLocks noChangeShapeType="1"/>
        </xdr:cNvSpPr>
      </xdr:nvSpPr>
      <xdr:spPr>
        <a:xfrm>
          <a:off x="2038350" y="9886950"/>
          <a:ext cx="323850" cy="0"/>
        </a:xfrm>
        <a:prstGeom prst="line">
          <a:avLst/>
        </a:prstGeom>
        <a:noFill/>
        <a:ln w="9525">
          <a:solidFill>
            <a:srgbClr val="000000"/>
          </a:solidFill>
          <a:round/>
        </a:ln>
      </xdr:spPr>
    </xdr:sp>
    <xdr:clientData/>
  </xdr:twoCellAnchor>
  <xdr:twoCellAnchor>
    <xdr:from>
      <xdr:col>3</xdr:col>
      <xdr:colOff>1162050</xdr:colOff>
      <xdr:row>47</xdr:row>
      <xdr:rowOff>161925</xdr:rowOff>
    </xdr:from>
    <xdr:to>
      <xdr:col>3</xdr:col>
      <xdr:colOff>1171575</xdr:colOff>
      <xdr:row>48</xdr:row>
      <xdr:rowOff>133350</xdr:rowOff>
    </xdr:to>
    <xdr:sp>
      <xdr:nvSpPr>
        <xdr:cNvPr id="127067" name="Line 165"/>
        <xdr:cNvSpPr>
          <a:spLocks noChangeShapeType="1"/>
        </xdr:cNvSpPr>
      </xdr:nvSpPr>
      <xdr:spPr>
        <a:xfrm flipH="1">
          <a:off x="3505200" y="9544050"/>
          <a:ext cx="9525" cy="171450"/>
        </a:xfrm>
        <a:prstGeom prst="line">
          <a:avLst/>
        </a:prstGeom>
        <a:noFill/>
        <a:ln w="9525">
          <a:solidFill>
            <a:srgbClr val="000000"/>
          </a:solidFill>
          <a:round/>
        </a:ln>
      </xdr:spPr>
    </xdr:sp>
    <xdr:clientData/>
  </xdr:twoCellAnchor>
  <xdr:twoCellAnchor>
    <xdr:from>
      <xdr:col>2</xdr:col>
      <xdr:colOff>590550</xdr:colOff>
      <xdr:row>51</xdr:row>
      <xdr:rowOff>104775</xdr:rowOff>
    </xdr:from>
    <xdr:to>
      <xdr:col>3</xdr:col>
      <xdr:colOff>9525</xdr:colOff>
      <xdr:row>51</xdr:row>
      <xdr:rowOff>104775</xdr:rowOff>
    </xdr:to>
    <xdr:sp>
      <xdr:nvSpPr>
        <xdr:cNvPr id="127068" name="Line 166"/>
        <xdr:cNvSpPr>
          <a:spLocks noChangeShapeType="1"/>
        </xdr:cNvSpPr>
      </xdr:nvSpPr>
      <xdr:spPr>
        <a:xfrm>
          <a:off x="1733550" y="10287000"/>
          <a:ext cx="619125" cy="0"/>
        </a:xfrm>
        <a:prstGeom prst="line">
          <a:avLst/>
        </a:prstGeom>
        <a:noFill/>
        <a:ln w="9525">
          <a:solidFill>
            <a:srgbClr val="000000"/>
          </a:solidFill>
          <a:round/>
        </a:ln>
      </xdr:spPr>
    </xdr:sp>
    <xdr:clientData/>
  </xdr:twoCellAnchor>
  <xdr:twoCellAnchor>
    <xdr:from>
      <xdr:col>2</xdr:col>
      <xdr:colOff>885825</xdr:colOff>
      <xdr:row>51</xdr:row>
      <xdr:rowOff>123825</xdr:rowOff>
    </xdr:from>
    <xdr:to>
      <xdr:col>2</xdr:col>
      <xdr:colOff>885825</xdr:colOff>
      <xdr:row>53</xdr:row>
      <xdr:rowOff>104775</xdr:rowOff>
    </xdr:to>
    <xdr:sp>
      <xdr:nvSpPr>
        <xdr:cNvPr id="127069" name="Line 167"/>
        <xdr:cNvSpPr>
          <a:spLocks noChangeShapeType="1"/>
        </xdr:cNvSpPr>
      </xdr:nvSpPr>
      <xdr:spPr>
        <a:xfrm flipH="1">
          <a:off x="2028825" y="10306050"/>
          <a:ext cx="0" cy="381000"/>
        </a:xfrm>
        <a:prstGeom prst="line">
          <a:avLst/>
        </a:prstGeom>
        <a:noFill/>
        <a:ln w="9525">
          <a:solidFill>
            <a:srgbClr val="000000"/>
          </a:solidFill>
          <a:round/>
        </a:ln>
      </xdr:spPr>
    </xdr:sp>
    <xdr:clientData/>
  </xdr:twoCellAnchor>
  <xdr:twoCellAnchor>
    <xdr:from>
      <xdr:col>2</xdr:col>
      <xdr:colOff>885825</xdr:colOff>
      <xdr:row>52</xdr:row>
      <xdr:rowOff>123825</xdr:rowOff>
    </xdr:from>
    <xdr:to>
      <xdr:col>3</xdr:col>
      <xdr:colOff>9525</xdr:colOff>
      <xdr:row>52</xdr:row>
      <xdr:rowOff>123825</xdr:rowOff>
    </xdr:to>
    <xdr:sp>
      <xdr:nvSpPr>
        <xdr:cNvPr id="127070" name="Line 168"/>
        <xdr:cNvSpPr>
          <a:spLocks noChangeShapeType="1"/>
        </xdr:cNvSpPr>
      </xdr:nvSpPr>
      <xdr:spPr>
        <a:xfrm>
          <a:off x="2028825" y="10506075"/>
          <a:ext cx="323850" cy="0"/>
        </a:xfrm>
        <a:prstGeom prst="line">
          <a:avLst/>
        </a:prstGeom>
        <a:noFill/>
        <a:ln w="9525">
          <a:solidFill>
            <a:srgbClr val="000000"/>
          </a:solidFill>
          <a:round/>
        </a:ln>
      </xdr:spPr>
    </xdr:sp>
    <xdr:clientData/>
  </xdr:twoCellAnchor>
  <xdr:twoCellAnchor>
    <xdr:from>
      <xdr:col>2</xdr:col>
      <xdr:colOff>895350</xdr:colOff>
      <xdr:row>53</xdr:row>
      <xdr:rowOff>114300</xdr:rowOff>
    </xdr:from>
    <xdr:to>
      <xdr:col>3</xdr:col>
      <xdr:colOff>19050</xdr:colOff>
      <xdr:row>53</xdr:row>
      <xdr:rowOff>114300</xdr:rowOff>
    </xdr:to>
    <xdr:sp>
      <xdr:nvSpPr>
        <xdr:cNvPr id="127071" name="Line 169"/>
        <xdr:cNvSpPr>
          <a:spLocks noChangeShapeType="1"/>
        </xdr:cNvSpPr>
      </xdr:nvSpPr>
      <xdr:spPr>
        <a:xfrm>
          <a:off x="2038350" y="10696575"/>
          <a:ext cx="323850" cy="0"/>
        </a:xfrm>
        <a:prstGeom prst="line">
          <a:avLst/>
        </a:prstGeom>
        <a:noFill/>
        <a:ln w="9525">
          <a:solidFill>
            <a:srgbClr val="000000"/>
          </a:solidFill>
          <a:round/>
        </a:ln>
      </xdr:spPr>
    </xdr:sp>
    <xdr:clientData/>
  </xdr:twoCellAnchor>
  <xdr:twoCellAnchor>
    <xdr:from>
      <xdr:col>7</xdr:col>
      <xdr:colOff>200025</xdr:colOff>
      <xdr:row>19</xdr:row>
      <xdr:rowOff>95250</xdr:rowOff>
    </xdr:from>
    <xdr:to>
      <xdr:col>7</xdr:col>
      <xdr:colOff>962025</xdr:colOff>
      <xdr:row>19</xdr:row>
      <xdr:rowOff>95250</xdr:rowOff>
    </xdr:to>
    <xdr:sp>
      <xdr:nvSpPr>
        <xdr:cNvPr id="127072" name="Line 170"/>
        <xdr:cNvSpPr>
          <a:spLocks noChangeShapeType="1"/>
        </xdr:cNvSpPr>
      </xdr:nvSpPr>
      <xdr:spPr>
        <a:xfrm>
          <a:off x="6238875" y="3933825"/>
          <a:ext cx="762000" cy="0"/>
        </a:xfrm>
        <a:prstGeom prst="line">
          <a:avLst/>
        </a:prstGeom>
        <a:noFill/>
        <a:ln w="9525">
          <a:solidFill>
            <a:srgbClr val="000000"/>
          </a:solidFill>
          <a:round/>
        </a:ln>
      </xdr:spPr>
    </xdr:sp>
    <xdr:clientData/>
  </xdr:twoCellAnchor>
  <xdr:twoCellAnchor>
    <xdr:from>
      <xdr:col>7</xdr:col>
      <xdr:colOff>552450</xdr:colOff>
      <xdr:row>23</xdr:row>
      <xdr:rowOff>142875</xdr:rowOff>
    </xdr:from>
    <xdr:to>
      <xdr:col>7</xdr:col>
      <xdr:colOff>933450</xdr:colOff>
      <xdr:row>23</xdr:row>
      <xdr:rowOff>142875</xdr:rowOff>
    </xdr:to>
    <xdr:sp>
      <xdr:nvSpPr>
        <xdr:cNvPr id="127073" name="Line 171"/>
        <xdr:cNvSpPr>
          <a:spLocks noChangeShapeType="1"/>
        </xdr:cNvSpPr>
      </xdr:nvSpPr>
      <xdr:spPr>
        <a:xfrm>
          <a:off x="6591300" y="4781550"/>
          <a:ext cx="381000" cy="0"/>
        </a:xfrm>
        <a:prstGeom prst="line">
          <a:avLst/>
        </a:prstGeom>
        <a:noFill/>
        <a:ln w="9525">
          <a:solidFill>
            <a:srgbClr val="000000"/>
          </a:solidFill>
          <a:round/>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40</xdr:row>
      <xdr:rowOff>0</xdr:rowOff>
    </xdr:from>
    <xdr:to>
      <xdr:col>3</xdr:col>
      <xdr:colOff>76200</xdr:colOff>
      <xdr:row>41</xdr:row>
      <xdr:rowOff>9525</xdr:rowOff>
    </xdr:to>
    <xdr:sp>
      <xdr:nvSpPr>
        <xdr:cNvPr id="128001" name="Text Box 1"/>
        <xdr:cNvSpPr txBox="1">
          <a:spLocks noChangeArrowheads="1"/>
        </xdr:cNvSpPr>
      </xdr:nvSpPr>
      <xdr:spPr>
        <a:xfrm>
          <a:off x="3276600" y="9144000"/>
          <a:ext cx="76200" cy="23812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4.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5.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6.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7.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8.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9.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0.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1.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2.xml"/></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3.xml"/></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4.x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5.xml"/></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6.xml"/></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7.x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8.xml"/></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29.xml"/></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30.xm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comments" Target="../comments3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comments" Target="../comments32.xml"/></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comments" Target="../comments33.xml"/></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comments" Target="../comments34.x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comments" Target="../comments35.xml"/></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comments" Target="../comments36.xml"/></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comments" Target="../comments37.xml"/></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comments" Target="../comments38.xml"/></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comments" Target="../comments40.xml"/></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comments" Target="../comments41.xml"/></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comments" Target="../comments42.xml"/></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comments" Target="../comments43.xml"/></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comments" Target="../comments44.xml"/></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comments" Target="../comments45.xml"/></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comments" Target="../comments46.x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comments" Target="../comments47.xml"/></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comments" Target="../comments48.xml"/></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comments" Target="../comments49.xml"/></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comments" Target="../comments50.xml"/></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comments" Target="../comments51.xml"/></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comments" Target="../comments52.xml"/></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comments" Target="../comments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136"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9" workbookViewId="0">
      <selection activeCell="B41" sqref="B41"/>
    </sheetView>
  </sheetViews>
  <sheetFormatPr defaultColWidth="9" defaultRowHeight="15.75" customHeight="1"/>
  <cols>
    <col min="1" max="1" width="4.625" style="276" customWidth="1"/>
    <col min="2" max="2" width="27.75" style="276" customWidth="1"/>
    <col min="3" max="3" width="9.25" style="276" customWidth="1"/>
    <col min="4" max="4" width="13.5" style="276" customWidth="1"/>
    <col min="5" max="5" width="14" style="276" customWidth="1"/>
    <col min="6" max="7" width="15.375" style="276" hidden="1" customWidth="1" outlineLevel="1"/>
    <col min="8" max="8" width="17.75" style="276" customWidth="1" collapsed="1"/>
    <col min="9" max="9" width="19.25" style="276" customWidth="1"/>
    <col min="10" max="10" width="16.375" style="276" customWidth="1"/>
    <col min="11" max="16384" width="9" style="276"/>
  </cols>
  <sheetData>
    <row r="1" spans="1:10">
      <c r="A1" s="277" t="s">
        <v>118</v>
      </c>
      <c r="B1" s="5" t="s">
        <v>240</v>
      </c>
      <c r="C1" s="278"/>
      <c r="D1" s="278"/>
      <c r="E1" s="278"/>
      <c r="F1" s="278"/>
      <c r="G1" s="278"/>
      <c r="H1" s="278"/>
      <c r="I1" s="278"/>
      <c r="J1" s="278"/>
    </row>
    <row r="2" s="274" customFormat="1" ht="30" customHeight="1" spans="1:10">
      <c r="A2" s="279" t="s">
        <v>313</v>
      </c>
      <c r="B2" s="280"/>
      <c r="C2" s="280"/>
      <c r="D2" s="280"/>
      <c r="E2" s="280"/>
      <c r="F2" s="280"/>
      <c r="G2" s="280"/>
      <c r="H2" s="280"/>
      <c r="I2" s="280"/>
      <c r="J2" s="280"/>
    </row>
    <row r="3" ht="14.1" customHeight="1" spans="1:10">
      <c r="A3" s="281" t="str">
        <f>CONCATENATE(封面!D9,封面!F9,封面!G9,封面!H9,封面!I9,封面!J9,封面!K9)</f>
        <v>评估基准日：2022年3月28日</v>
      </c>
      <c r="B3" s="281"/>
      <c r="C3" s="281"/>
      <c r="D3" s="281"/>
      <c r="E3" s="281"/>
      <c r="F3" s="281"/>
      <c r="G3" s="281"/>
      <c r="H3" s="281"/>
      <c r="I3" s="292"/>
      <c r="J3" s="292"/>
    </row>
    <row r="4" customHeight="1" spans="1:10">
      <c r="A4" s="282" t="str">
        <f>封面!D7&amp;封面!F7</f>
        <v>产权持有单位：黑龙江龙煤矿山建设有限公司</v>
      </c>
      <c r="J4" s="293" t="s">
        <v>147</v>
      </c>
    </row>
    <row r="5" s="275" customFormat="1" customHeight="1" spans="1:10">
      <c r="A5" s="283" t="s">
        <v>210</v>
      </c>
      <c r="B5" s="283" t="s">
        <v>314</v>
      </c>
      <c r="C5" s="283" t="s">
        <v>315</v>
      </c>
      <c r="D5" s="283" t="s">
        <v>316</v>
      </c>
      <c r="E5" s="283" t="s">
        <v>317</v>
      </c>
      <c r="F5" s="283" t="s">
        <v>243</v>
      </c>
      <c r="G5" s="283" t="s">
        <v>318</v>
      </c>
      <c r="H5" s="283" t="s">
        <v>245</v>
      </c>
      <c r="I5" s="283" t="s">
        <v>246</v>
      </c>
      <c r="J5" s="283" t="s">
        <v>248</v>
      </c>
    </row>
    <row r="6" customHeight="1" spans="1:10">
      <c r="A6" s="284"/>
      <c r="B6" s="285"/>
      <c r="C6" s="284"/>
      <c r="D6" s="286"/>
      <c r="E6" s="284"/>
      <c r="F6" s="286"/>
      <c r="G6" s="286"/>
      <c r="H6" s="286"/>
      <c r="I6" s="286"/>
      <c r="J6" s="286" t="str">
        <f>IF(H6=0,"",(I6-H6)/H6*100)</f>
        <v/>
      </c>
    </row>
    <row r="7" customHeight="1" spans="1:10">
      <c r="A7" s="284"/>
      <c r="B7" s="285"/>
      <c r="C7" s="284"/>
      <c r="D7" s="286"/>
      <c r="E7" s="284"/>
      <c r="F7" s="286"/>
      <c r="G7" s="286"/>
      <c r="H7" s="286"/>
      <c r="I7" s="286"/>
      <c r="J7" s="286" t="str">
        <f t="shared" ref="J7:J27" si="0">IF(H7=0,"",(I7-H7)/H7*100)</f>
        <v/>
      </c>
    </row>
    <row r="8" customHeight="1" spans="1:10">
      <c r="A8" s="284"/>
      <c r="B8" s="285"/>
      <c r="C8" s="284"/>
      <c r="D8" s="286"/>
      <c r="E8" s="284"/>
      <c r="F8" s="286"/>
      <c r="G8" s="286"/>
      <c r="H8" s="286"/>
      <c r="I8" s="286"/>
      <c r="J8" s="286" t="str">
        <f t="shared" si="0"/>
        <v/>
      </c>
    </row>
    <row r="9" customHeight="1" spans="1:10">
      <c r="A9" s="287"/>
      <c r="B9" s="285"/>
      <c r="C9" s="284"/>
      <c r="D9" s="286"/>
      <c r="E9" s="284"/>
      <c r="F9" s="286"/>
      <c r="G9" s="286"/>
      <c r="H9" s="286"/>
      <c r="I9" s="286"/>
      <c r="J9" s="286" t="str">
        <f t="shared" si="0"/>
        <v/>
      </c>
    </row>
    <row r="10" customHeight="1" spans="1:10">
      <c r="A10" s="287"/>
      <c r="B10" s="285"/>
      <c r="C10" s="284"/>
      <c r="D10" s="286"/>
      <c r="E10" s="284"/>
      <c r="F10" s="286"/>
      <c r="G10" s="286"/>
      <c r="H10" s="286"/>
      <c r="I10" s="286"/>
      <c r="J10" s="286" t="str">
        <f t="shared" si="0"/>
        <v/>
      </c>
    </row>
    <row r="11" customHeight="1" spans="1:10">
      <c r="A11" s="287"/>
      <c r="B11" s="288"/>
      <c r="C11" s="284"/>
      <c r="D11" s="286"/>
      <c r="E11" s="284"/>
      <c r="F11" s="286"/>
      <c r="G11" s="286"/>
      <c r="H11" s="286"/>
      <c r="I11" s="286"/>
      <c r="J11" s="286" t="str">
        <f t="shared" si="0"/>
        <v/>
      </c>
    </row>
    <row r="12" customHeight="1" spans="1:10">
      <c r="A12" s="287"/>
      <c r="B12" s="285"/>
      <c r="C12" s="284"/>
      <c r="D12" s="286"/>
      <c r="E12" s="284"/>
      <c r="F12" s="286"/>
      <c r="G12" s="286"/>
      <c r="H12" s="286"/>
      <c r="I12" s="286"/>
      <c r="J12" s="286" t="str">
        <f t="shared" si="0"/>
        <v/>
      </c>
    </row>
    <row r="13" customHeight="1" spans="1:10">
      <c r="A13" s="287"/>
      <c r="B13" s="285"/>
      <c r="C13" s="284"/>
      <c r="D13" s="286"/>
      <c r="E13" s="284"/>
      <c r="F13" s="286"/>
      <c r="G13" s="286"/>
      <c r="H13" s="286"/>
      <c r="I13" s="286"/>
      <c r="J13" s="286" t="str">
        <f t="shared" si="0"/>
        <v/>
      </c>
    </row>
    <row r="14" customHeight="1" spans="1:10">
      <c r="A14" s="287"/>
      <c r="B14" s="285"/>
      <c r="C14" s="284"/>
      <c r="D14" s="286"/>
      <c r="E14" s="284"/>
      <c r="F14" s="286"/>
      <c r="G14" s="286"/>
      <c r="H14" s="286"/>
      <c r="I14" s="286"/>
      <c r="J14" s="286" t="str">
        <f t="shared" si="0"/>
        <v/>
      </c>
    </row>
    <row r="15" customHeight="1" spans="1:10">
      <c r="A15" s="287"/>
      <c r="B15" s="285"/>
      <c r="C15" s="284"/>
      <c r="D15" s="286"/>
      <c r="E15" s="284"/>
      <c r="F15" s="286"/>
      <c r="G15" s="286"/>
      <c r="H15" s="286"/>
      <c r="I15" s="286"/>
      <c r="J15" s="286" t="str">
        <f t="shared" si="0"/>
        <v/>
      </c>
    </row>
    <row r="16" customHeight="1" spans="1:10">
      <c r="A16" s="287"/>
      <c r="B16" s="285"/>
      <c r="C16" s="284"/>
      <c r="D16" s="286"/>
      <c r="E16" s="284"/>
      <c r="F16" s="286"/>
      <c r="G16" s="286"/>
      <c r="H16" s="286"/>
      <c r="I16" s="286"/>
      <c r="J16" s="286" t="str">
        <f t="shared" si="0"/>
        <v/>
      </c>
    </row>
    <row r="17" customHeight="1" spans="1:10">
      <c r="A17" s="287"/>
      <c r="B17" s="285"/>
      <c r="C17" s="284"/>
      <c r="D17" s="286"/>
      <c r="E17" s="284"/>
      <c r="F17" s="286"/>
      <c r="G17" s="286"/>
      <c r="H17" s="286"/>
      <c r="I17" s="286"/>
      <c r="J17" s="286" t="str">
        <f t="shared" si="0"/>
        <v/>
      </c>
    </row>
    <row r="18" customHeight="1" spans="1:10">
      <c r="A18" s="287"/>
      <c r="B18" s="285"/>
      <c r="C18" s="284"/>
      <c r="D18" s="286"/>
      <c r="E18" s="284"/>
      <c r="F18" s="286"/>
      <c r="G18" s="286"/>
      <c r="H18" s="286"/>
      <c r="I18" s="286"/>
      <c r="J18" s="286" t="str">
        <f t="shared" si="0"/>
        <v/>
      </c>
    </row>
    <row r="19" customHeight="1" spans="1:10">
      <c r="A19" s="287"/>
      <c r="B19" s="285"/>
      <c r="C19" s="284"/>
      <c r="D19" s="286"/>
      <c r="E19" s="284"/>
      <c r="F19" s="286"/>
      <c r="G19" s="286"/>
      <c r="H19" s="286"/>
      <c r="I19" s="286"/>
      <c r="J19" s="286" t="str">
        <f t="shared" si="0"/>
        <v/>
      </c>
    </row>
    <row r="20" customHeight="1" spans="1:10">
      <c r="A20" s="287"/>
      <c r="B20" s="285"/>
      <c r="C20" s="284"/>
      <c r="D20" s="286"/>
      <c r="E20" s="284"/>
      <c r="F20" s="286"/>
      <c r="G20" s="286"/>
      <c r="H20" s="286"/>
      <c r="I20" s="286"/>
      <c r="J20" s="286" t="str">
        <f t="shared" si="0"/>
        <v/>
      </c>
    </row>
    <row r="21" customHeight="1" spans="1:10">
      <c r="A21" s="287"/>
      <c r="B21" s="285"/>
      <c r="C21" s="284"/>
      <c r="D21" s="286"/>
      <c r="E21" s="284"/>
      <c r="F21" s="286"/>
      <c r="G21" s="286"/>
      <c r="H21" s="286"/>
      <c r="I21" s="286"/>
      <c r="J21" s="286" t="str">
        <f t="shared" si="0"/>
        <v/>
      </c>
    </row>
    <row r="22" customHeight="1" spans="1:10">
      <c r="A22" s="287"/>
      <c r="B22" s="285"/>
      <c r="C22" s="284"/>
      <c r="D22" s="286"/>
      <c r="E22" s="284"/>
      <c r="F22" s="286"/>
      <c r="G22" s="286"/>
      <c r="H22" s="286"/>
      <c r="I22" s="286"/>
      <c r="J22" s="286" t="str">
        <f t="shared" si="0"/>
        <v/>
      </c>
    </row>
    <row r="23" customHeight="1" spans="1:10">
      <c r="A23" s="287"/>
      <c r="B23" s="285"/>
      <c r="C23" s="284"/>
      <c r="D23" s="286"/>
      <c r="E23" s="284"/>
      <c r="F23" s="286"/>
      <c r="G23" s="286"/>
      <c r="H23" s="286"/>
      <c r="I23" s="286"/>
      <c r="J23" s="286" t="str">
        <f t="shared" si="0"/>
        <v/>
      </c>
    </row>
    <row r="24" customHeight="1" spans="1:10">
      <c r="A24" s="287"/>
      <c r="B24" s="285"/>
      <c r="C24" s="284"/>
      <c r="D24" s="286"/>
      <c r="E24" s="284"/>
      <c r="F24" s="286"/>
      <c r="G24" s="286"/>
      <c r="H24" s="286"/>
      <c r="I24" s="286"/>
      <c r="J24" s="286" t="str">
        <f t="shared" si="0"/>
        <v/>
      </c>
    </row>
    <row r="25" customHeight="1" spans="1:10">
      <c r="A25" s="287"/>
      <c r="B25" s="285"/>
      <c r="C25" s="284"/>
      <c r="D25" s="286"/>
      <c r="E25" s="284"/>
      <c r="F25" s="286"/>
      <c r="G25" s="286"/>
      <c r="H25" s="286"/>
      <c r="I25" s="286"/>
      <c r="J25" s="286" t="str">
        <f t="shared" si="0"/>
        <v/>
      </c>
    </row>
    <row r="26" customHeight="1" spans="1:10">
      <c r="A26" s="287"/>
      <c r="B26" s="285"/>
      <c r="C26" s="284"/>
      <c r="D26" s="286"/>
      <c r="E26" s="284"/>
      <c r="F26" s="286"/>
      <c r="G26" s="286"/>
      <c r="H26" s="286"/>
      <c r="I26" s="286"/>
      <c r="J26" s="286"/>
    </row>
    <row r="27" customHeight="1" spans="1:10">
      <c r="A27" s="289" t="s">
        <v>319</v>
      </c>
      <c r="B27" s="290"/>
      <c r="C27" s="287"/>
      <c r="D27" s="286"/>
      <c r="E27" s="284"/>
      <c r="F27" s="286">
        <f>SUM(F6:F26)</f>
        <v>0</v>
      </c>
      <c r="G27" s="286"/>
      <c r="H27" s="286">
        <f>SUM(H6:H26)</f>
        <v>0</v>
      </c>
      <c r="I27" s="286">
        <f>SUM(I6:I26)</f>
        <v>0</v>
      </c>
      <c r="J27" s="286" t="str">
        <f t="shared" si="0"/>
        <v/>
      </c>
    </row>
    <row r="28" customHeight="1" spans="1:8">
      <c r="A28" s="291" t="str">
        <f>封面!D11&amp;封面!G11</f>
        <v>产权持有单位填表人：徐萍</v>
      </c>
      <c r="H28" s="282" t="str">
        <f>"评估人员："&amp;封面!G20</f>
        <v>评估人员：</v>
      </c>
    </row>
    <row r="29" customHeight="1" spans="1:1">
      <c r="A29" s="291" t="str">
        <f>CONCATENATE(封面!D13,封面!F13,封面!G13,封面!H13,封面!I13,封面!J13,封面!K13)</f>
        <v>填表日期：2022年4月1日</v>
      </c>
    </row>
  </sheetData>
  <mergeCells count="3">
    <mergeCell ref="A2:J2"/>
    <mergeCell ref="A3:J3"/>
    <mergeCell ref="A27:B27"/>
  </mergeCells>
  <hyperlinks>
    <hyperlink ref="B1" location="流动汇总!B6" display="返回"/>
    <hyperlink ref="A1" location="索引目录!E6" display="返回索引页"/>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Roman,常规"3-1-1
&amp;"宋体,常规"共&amp;"Times New Roman,常规"&amp;N&amp;"宋体,常规"页第&amp;"Times New Roman,常规"&amp;P&amp;"宋体,常规"页</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3" sqref="A3:K3"/>
    </sheetView>
  </sheetViews>
  <sheetFormatPr defaultColWidth="9" defaultRowHeight="15.75" customHeight="1"/>
  <cols>
    <col min="1" max="1" width="4.75" style="3" customWidth="1"/>
    <col min="2" max="2" width="22.5" style="3" customWidth="1"/>
    <col min="3" max="3" width="15.625" style="3" customWidth="1"/>
    <col min="4" max="4" width="6.75" style="3" customWidth="1"/>
    <col min="5" max="5" width="13" style="3" customWidth="1"/>
    <col min="6" max="6" width="13.5" style="3" customWidth="1"/>
    <col min="7" max="8" width="15.5" style="3" hidden="1" customWidth="1" outlineLevel="1"/>
    <col min="9" max="9" width="17.375" style="3" customWidth="1" collapsed="1"/>
    <col min="10" max="10" width="17.375" style="3" customWidth="1"/>
    <col min="11" max="11" width="12.125" style="3" customWidth="1"/>
    <col min="12" max="16384" width="9" style="3"/>
  </cols>
  <sheetData>
    <row r="1" spans="1:11">
      <c r="A1" s="71" t="s">
        <v>118</v>
      </c>
      <c r="B1" s="5" t="s">
        <v>240</v>
      </c>
      <c r="C1" s="6"/>
      <c r="D1" s="6"/>
      <c r="E1" s="6"/>
      <c r="F1" s="6"/>
      <c r="G1" s="6"/>
      <c r="H1" s="6"/>
      <c r="I1" s="6"/>
      <c r="J1" s="6"/>
      <c r="K1" s="6"/>
    </row>
    <row r="2" s="1" customFormat="1" ht="30" customHeight="1" spans="1:11">
      <c r="A2" s="7" t="s">
        <v>320</v>
      </c>
      <c r="B2" s="8"/>
      <c r="C2" s="8"/>
      <c r="D2" s="8"/>
      <c r="E2" s="8"/>
      <c r="F2" s="8"/>
      <c r="G2" s="8"/>
      <c r="H2" s="8"/>
      <c r="I2" s="8"/>
      <c r="J2" s="8"/>
      <c r="K2" s="8"/>
    </row>
    <row r="3" ht="14.1" customHeight="1" spans="1:11">
      <c r="A3" s="9" t="str">
        <f>CONCATENATE(封面!D9,封面!F9,封面!G9,封面!H9,封面!I9,封面!J9,封面!K9)</f>
        <v>评估基准日：2022年3月28日</v>
      </c>
      <c r="B3" s="9"/>
      <c r="C3" s="9"/>
      <c r="D3" s="9"/>
      <c r="E3" s="9"/>
      <c r="F3" s="9"/>
      <c r="G3" s="9"/>
      <c r="H3" s="9"/>
      <c r="I3" s="9"/>
      <c r="J3" s="25"/>
      <c r="K3" s="25"/>
    </row>
    <row r="4" customHeight="1" spans="1:11">
      <c r="A4" s="10" t="str">
        <f>封面!D7&amp;封面!F7</f>
        <v>产权持有单位：黑龙江龙煤矿山建设有限公司</v>
      </c>
      <c r="K4" s="33" t="s">
        <v>147</v>
      </c>
    </row>
    <row r="5" s="2" customFormat="1" customHeight="1" spans="1:11">
      <c r="A5" s="11" t="s">
        <v>210</v>
      </c>
      <c r="B5" s="11" t="s">
        <v>321</v>
      </c>
      <c r="C5" s="11" t="s">
        <v>322</v>
      </c>
      <c r="D5" s="11" t="s">
        <v>315</v>
      </c>
      <c r="E5" s="11" t="s">
        <v>316</v>
      </c>
      <c r="F5" s="11" t="s">
        <v>317</v>
      </c>
      <c r="G5" s="11" t="s">
        <v>243</v>
      </c>
      <c r="H5" s="11" t="s">
        <v>318</v>
      </c>
      <c r="I5" s="11" t="s">
        <v>245</v>
      </c>
      <c r="J5" s="11" t="s">
        <v>246</v>
      </c>
      <c r="K5" s="11" t="s">
        <v>248</v>
      </c>
    </row>
    <row r="6" customHeight="1" spans="1:11">
      <c r="A6" s="14"/>
      <c r="B6" s="19"/>
      <c r="C6" s="97"/>
      <c r="D6" s="97"/>
      <c r="E6" s="30"/>
      <c r="F6" s="72"/>
      <c r="G6" s="30"/>
      <c r="H6" s="30"/>
      <c r="I6" s="30"/>
      <c r="J6" s="30"/>
      <c r="K6" s="30" t="str">
        <f>IF(I6=0,"",(J6-I6)/I6*100)</f>
        <v/>
      </c>
    </row>
    <row r="7" customHeight="1" spans="1:11">
      <c r="A7" s="14"/>
      <c r="B7" s="19"/>
      <c r="C7" s="97"/>
      <c r="D7" s="97"/>
      <c r="E7" s="30"/>
      <c r="F7" s="72"/>
      <c r="G7" s="30"/>
      <c r="H7" s="30"/>
      <c r="I7" s="30"/>
      <c r="J7" s="30"/>
      <c r="K7" s="30" t="str">
        <f t="shared" ref="K7:K27" si="0">IF(I7=0,"",(J7-I7)/I7*100)</f>
        <v/>
      </c>
    </row>
    <row r="8" customHeight="1" spans="1:11">
      <c r="A8" s="14"/>
      <c r="B8" s="19"/>
      <c r="C8" s="97"/>
      <c r="D8" s="97"/>
      <c r="E8" s="30"/>
      <c r="F8" s="72"/>
      <c r="G8" s="30"/>
      <c r="H8" s="30"/>
      <c r="I8" s="30"/>
      <c r="J8" s="30"/>
      <c r="K8" s="30" t="str">
        <f t="shared" si="0"/>
        <v/>
      </c>
    </row>
    <row r="9" customHeight="1" spans="1:11">
      <c r="A9" s="14"/>
      <c r="B9" s="19"/>
      <c r="C9" s="97"/>
      <c r="D9" s="97"/>
      <c r="E9" s="30"/>
      <c r="F9" s="72"/>
      <c r="G9" s="30"/>
      <c r="H9" s="30"/>
      <c r="I9" s="30"/>
      <c r="J9" s="30"/>
      <c r="K9" s="30" t="str">
        <f t="shared" si="0"/>
        <v/>
      </c>
    </row>
    <row r="10" customHeight="1" spans="1:11">
      <c r="A10" s="14"/>
      <c r="B10" s="19"/>
      <c r="C10" s="97"/>
      <c r="D10" s="97"/>
      <c r="E10" s="30"/>
      <c r="F10" s="72"/>
      <c r="G10" s="30"/>
      <c r="H10" s="30"/>
      <c r="I10" s="30"/>
      <c r="J10" s="30"/>
      <c r="K10" s="30" t="str">
        <f t="shared" si="0"/>
        <v/>
      </c>
    </row>
    <row r="11" customHeight="1" spans="1:11">
      <c r="A11" s="14"/>
      <c r="B11" s="19"/>
      <c r="C11" s="97"/>
      <c r="D11" s="97"/>
      <c r="E11" s="30"/>
      <c r="F11" s="72"/>
      <c r="G11" s="30"/>
      <c r="H11" s="30"/>
      <c r="I11" s="30"/>
      <c r="J11" s="30"/>
      <c r="K11" s="30" t="str">
        <f t="shared" si="0"/>
        <v/>
      </c>
    </row>
    <row r="12" customHeight="1" spans="1:11">
      <c r="A12" s="14"/>
      <c r="B12" s="19"/>
      <c r="C12" s="97"/>
      <c r="D12" s="97"/>
      <c r="E12" s="30"/>
      <c r="F12" s="72"/>
      <c r="G12" s="30"/>
      <c r="H12" s="30"/>
      <c r="I12" s="30"/>
      <c r="J12" s="30"/>
      <c r="K12" s="30" t="str">
        <f t="shared" si="0"/>
        <v/>
      </c>
    </row>
    <row r="13" customHeight="1" spans="1:11">
      <c r="A13" s="14"/>
      <c r="B13" s="19"/>
      <c r="C13" s="97"/>
      <c r="D13" s="97"/>
      <c r="E13" s="30"/>
      <c r="F13" s="72"/>
      <c r="G13" s="30"/>
      <c r="H13" s="30"/>
      <c r="I13" s="30"/>
      <c r="J13" s="30"/>
      <c r="K13" s="30" t="str">
        <f t="shared" si="0"/>
        <v/>
      </c>
    </row>
    <row r="14" customHeight="1" spans="1:11">
      <c r="A14" s="14"/>
      <c r="B14" s="19"/>
      <c r="C14" s="97"/>
      <c r="D14" s="97"/>
      <c r="E14" s="30"/>
      <c r="F14" s="72"/>
      <c r="G14" s="30"/>
      <c r="H14" s="30"/>
      <c r="I14" s="30"/>
      <c r="J14" s="30"/>
      <c r="K14" s="30" t="str">
        <f t="shared" si="0"/>
        <v/>
      </c>
    </row>
    <row r="15" customHeight="1" spans="1:11">
      <c r="A15" s="14"/>
      <c r="B15" s="19"/>
      <c r="C15" s="97"/>
      <c r="D15" s="97"/>
      <c r="E15" s="30"/>
      <c r="F15" s="72"/>
      <c r="G15" s="30"/>
      <c r="H15" s="30"/>
      <c r="I15" s="30"/>
      <c r="J15" s="30"/>
      <c r="K15" s="30" t="str">
        <f t="shared" si="0"/>
        <v/>
      </c>
    </row>
    <row r="16" customHeight="1" spans="1:11">
      <c r="A16" s="14"/>
      <c r="B16" s="19"/>
      <c r="C16" s="97"/>
      <c r="D16" s="97"/>
      <c r="E16" s="30"/>
      <c r="F16" s="72"/>
      <c r="G16" s="30"/>
      <c r="H16" s="30"/>
      <c r="I16" s="30"/>
      <c r="J16" s="30"/>
      <c r="K16" s="30" t="str">
        <f t="shared" si="0"/>
        <v/>
      </c>
    </row>
    <row r="17" customHeight="1" spans="1:11">
      <c r="A17" s="14"/>
      <c r="B17" s="19"/>
      <c r="C17" s="97"/>
      <c r="D17" s="97"/>
      <c r="E17" s="30"/>
      <c r="F17" s="72"/>
      <c r="G17" s="30"/>
      <c r="H17" s="30"/>
      <c r="I17" s="30"/>
      <c r="J17" s="30"/>
      <c r="K17" s="30" t="str">
        <f t="shared" si="0"/>
        <v/>
      </c>
    </row>
    <row r="18" customHeight="1" spans="1:11">
      <c r="A18" s="14"/>
      <c r="B18" s="19"/>
      <c r="C18" s="97"/>
      <c r="D18" s="97"/>
      <c r="E18" s="30"/>
      <c r="F18" s="72"/>
      <c r="G18" s="30"/>
      <c r="H18" s="30"/>
      <c r="I18" s="30"/>
      <c r="J18" s="30"/>
      <c r="K18" s="30" t="str">
        <f t="shared" si="0"/>
        <v/>
      </c>
    </row>
    <row r="19" customHeight="1" spans="1:11">
      <c r="A19" s="14"/>
      <c r="B19" s="19"/>
      <c r="C19" s="97"/>
      <c r="D19" s="97"/>
      <c r="E19" s="30"/>
      <c r="F19" s="72"/>
      <c r="G19" s="30"/>
      <c r="H19" s="30"/>
      <c r="I19" s="30"/>
      <c r="J19" s="30"/>
      <c r="K19" s="30" t="str">
        <f t="shared" si="0"/>
        <v/>
      </c>
    </row>
    <row r="20" customHeight="1" spans="1:11">
      <c r="A20" s="14"/>
      <c r="B20" s="19"/>
      <c r="C20" s="97"/>
      <c r="D20" s="97"/>
      <c r="E20" s="30"/>
      <c r="F20" s="72"/>
      <c r="G20" s="30"/>
      <c r="H20" s="30"/>
      <c r="I20" s="30"/>
      <c r="J20" s="30"/>
      <c r="K20" s="30" t="str">
        <f t="shared" si="0"/>
        <v/>
      </c>
    </row>
    <row r="21" customHeight="1" spans="1:11">
      <c r="A21" s="14"/>
      <c r="B21" s="19"/>
      <c r="C21" s="97"/>
      <c r="D21" s="97"/>
      <c r="E21" s="30"/>
      <c r="F21" s="72"/>
      <c r="G21" s="30"/>
      <c r="H21" s="30"/>
      <c r="I21" s="30"/>
      <c r="J21" s="30"/>
      <c r="K21" s="30" t="str">
        <f t="shared" si="0"/>
        <v/>
      </c>
    </row>
    <row r="22" customHeight="1" spans="1:11">
      <c r="A22" s="14"/>
      <c r="B22" s="19"/>
      <c r="C22" s="97"/>
      <c r="D22" s="97"/>
      <c r="E22" s="30"/>
      <c r="F22" s="72"/>
      <c r="G22" s="30"/>
      <c r="H22" s="30"/>
      <c r="I22" s="30"/>
      <c r="J22" s="30"/>
      <c r="K22" s="30" t="str">
        <f t="shared" si="0"/>
        <v/>
      </c>
    </row>
    <row r="23" customHeight="1" spans="1:11">
      <c r="A23" s="14"/>
      <c r="B23" s="19"/>
      <c r="C23" s="97"/>
      <c r="D23" s="97"/>
      <c r="E23" s="30"/>
      <c r="F23" s="72"/>
      <c r="G23" s="30"/>
      <c r="H23" s="30"/>
      <c r="I23" s="30"/>
      <c r="J23" s="30"/>
      <c r="K23" s="30" t="str">
        <f t="shared" si="0"/>
        <v/>
      </c>
    </row>
    <row r="24" customHeight="1" spans="1:11">
      <c r="A24" s="14"/>
      <c r="B24" s="19"/>
      <c r="C24" s="97"/>
      <c r="D24" s="97"/>
      <c r="E24" s="30"/>
      <c r="F24" s="72"/>
      <c r="G24" s="30"/>
      <c r="H24" s="30"/>
      <c r="I24" s="30"/>
      <c r="J24" s="30"/>
      <c r="K24" s="30" t="str">
        <f t="shared" si="0"/>
        <v/>
      </c>
    </row>
    <row r="25" customHeight="1" spans="1:11">
      <c r="A25" s="14"/>
      <c r="B25" s="19"/>
      <c r="C25" s="97"/>
      <c r="D25" s="97"/>
      <c r="E25" s="30"/>
      <c r="F25" s="72"/>
      <c r="G25" s="30"/>
      <c r="H25" s="30"/>
      <c r="I25" s="30"/>
      <c r="J25" s="30"/>
      <c r="K25" s="30" t="str">
        <f t="shared" si="0"/>
        <v/>
      </c>
    </row>
    <row r="26" customHeight="1" spans="1:11">
      <c r="A26" s="14"/>
      <c r="B26" s="19"/>
      <c r="C26" s="97"/>
      <c r="D26" s="97"/>
      <c r="E26" s="30"/>
      <c r="F26" s="72"/>
      <c r="G26" s="30"/>
      <c r="H26" s="30"/>
      <c r="I26" s="30"/>
      <c r="J26" s="30"/>
      <c r="K26" s="30"/>
    </row>
    <row r="27" customHeight="1" spans="1:11">
      <c r="A27" s="20" t="s">
        <v>319</v>
      </c>
      <c r="B27" s="22"/>
      <c r="C27" s="34"/>
      <c r="D27" s="34"/>
      <c r="E27" s="30"/>
      <c r="F27" s="72"/>
      <c r="G27" s="30">
        <f>SUM(G6:G26)</f>
        <v>0</v>
      </c>
      <c r="H27" s="30"/>
      <c r="I27" s="30">
        <f>SUM(I6:I26)</f>
        <v>0</v>
      </c>
      <c r="J27" s="30">
        <f>SUM(J6:J26)</f>
        <v>0</v>
      </c>
      <c r="K27" s="30" t="str">
        <f t="shared" si="0"/>
        <v/>
      </c>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K2"/>
    <mergeCell ref="A3:K3"/>
    <mergeCell ref="A27:B27"/>
  </mergeCells>
  <hyperlinks>
    <hyperlink ref="B1" location="流动汇总!B6" display="返回"/>
    <hyperlink ref="A1" location="索引目录!E7" display="返回索引页"/>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Roman,常规"3-1-2
&amp;"宋体,常规"共&amp;"Times New Roman,常规"&amp;N&amp;"宋体,常规"页第&amp;"Times New Roman,常规"&amp;P&amp;"宋体,常规"页</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L3"/>
    </sheetView>
  </sheetViews>
  <sheetFormatPr defaultColWidth="9" defaultRowHeight="15.75" customHeight="1"/>
  <cols>
    <col min="1" max="1" width="5.375" style="3" customWidth="1"/>
    <col min="2" max="2" width="22" style="3" customWidth="1"/>
    <col min="3" max="3" width="17.5" style="3" customWidth="1"/>
    <col min="4" max="4" width="6.5" style="3" customWidth="1"/>
    <col min="5" max="5" width="12" style="3" customWidth="1"/>
    <col min="6" max="6" width="12.25" style="3" customWidth="1"/>
    <col min="7" max="8" width="14.25" style="3" hidden="1" customWidth="1" outlineLevel="1"/>
    <col min="9" max="9" width="14.25" style="3" customWidth="1" collapsed="1"/>
    <col min="10" max="10" width="14.25" style="3" customWidth="1"/>
    <col min="11" max="11" width="9.625" style="3" customWidth="1"/>
    <col min="12" max="16384" width="9" style="3"/>
  </cols>
  <sheetData>
    <row r="1" spans="1:12">
      <c r="A1" s="71" t="s">
        <v>118</v>
      </c>
      <c r="B1" s="5" t="s">
        <v>240</v>
      </c>
      <c r="C1" s="6"/>
      <c r="D1" s="6"/>
      <c r="E1" s="6"/>
      <c r="F1" s="6"/>
      <c r="G1" s="6"/>
      <c r="H1" s="6"/>
      <c r="I1" s="6"/>
      <c r="J1" s="6"/>
      <c r="K1" s="6"/>
      <c r="L1" s="6"/>
    </row>
    <row r="2" s="1" customFormat="1" ht="30" customHeight="1" spans="1:12">
      <c r="A2" s="7" t="s">
        <v>323</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324</v>
      </c>
      <c r="C5" s="11" t="s">
        <v>325</v>
      </c>
      <c r="D5" s="11" t="s">
        <v>315</v>
      </c>
      <c r="E5" s="11" t="s">
        <v>316</v>
      </c>
      <c r="F5" s="11" t="s">
        <v>317</v>
      </c>
      <c r="G5" s="11" t="s">
        <v>243</v>
      </c>
      <c r="H5" s="11" t="s">
        <v>318</v>
      </c>
      <c r="I5" s="11" t="s">
        <v>245</v>
      </c>
      <c r="J5" s="11" t="s">
        <v>246</v>
      </c>
      <c r="K5" s="11" t="s">
        <v>248</v>
      </c>
      <c r="L5" s="11" t="s">
        <v>213</v>
      </c>
    </row>
    <row r="6" customHeight="1" spans="1:12">
      <c r="A6" s="14"/>
      <c r="B6" s="19"/>
      <c r="C6" s="19"/>
      <c r="D6" s="14"/>
      <c r="E6" s="30"/>
      <c r="F6" s="72"/>
      <c r="G6" s="30"/>
      <c r="H6" s="30"/>
      <c r="I6" s="30"/>
      <c r="J6" s="30"/>
      <c r="K6" s="30" t="str">
        <f>IF(I6=0,"",(J6-I6)/I6*100)</f>
        <v/>
      </c>
      <c r="L6" s="34"/>
    </row>
    <row r="7" customHeight="1" spans="1:12">
      <c r="A7" s="14"/>
      <c r="B7" s="19"/>
      <c r="C7" s="19"/>
      <c r="D7" s="14"/>
      <c r="E7" s="30"/>
      <c r="F7" s="72"/>
      <c r="G7" s="30"/>
      <c r="H7" s="30"/>
      <c r="I7" s="30"/>
      <c r="J7" s="30"/>
      <c r="K7" s="30" t="str">
        <f t="shared" ref="K7:K25" si="0">IF(I7=0,"",(J7-I7)/I7*100)</f>
        <v/>
      </c>
      <c r="L7" s="34"/>
    </row>
    <row r="8" customHeight="1" spans="1:12">
      <c r="A8" s="14"/>
      <c r="B8" s="19"/>
      <c r="C8" s="19"/>
      <c r="D8" s="14"/>
      <c r="E8" s="30"/>
      <c r="F8" s="72"/>
      <c r="G8" s="30"/>
      <c r="H8" s="30"/>
      <c r="I8" s="30"/>
      <c r="J8" s="30"/>
      <c r="K8" s="30" t="str">
        <f t="shared" si="0"/>
        <v/>
      </c>
      <c r="L8" s="34"/>
    </row>
    <row r="9" customHeight="1" spans="1:12">
      <c r="A9" s="14"/>
      <c r="B9" s="19"/>
      <c r="C9" s="19"/>
      <c r="D9" s="14"/>
      <c r="E9" s="30"/>
      <c r="F9" s="72"/>
      <c r="G9" s="30"/>
      <c r="H9" s="30"/>
      <c r="I9" s="30"/>
      <c r="J9" s="30"/>
      <c r="K9" s="30" t="str">
        <f t="shared" si="0"/>
        <v/>
      </c>
      <c r="L9" s="34"/>
    </row>
    <row r="10" customHeight="1" spans="1:12">
      <c r="A10" s="14"/>
      <c r="B10" s="19"/>
      <c r="C10" s="19"/>
      <c r="D10" s="14"/>
      <c r="E10" s="30"/>
      <c r="F10" s="72"/>
      <c r="G10" s="30"/>
      <c r="H10" s="30"/>
      <c r="I10" s="30"/>
      <c r="J10" s="30"/>
      <c r="K10" s="30" t="str">
        <f t="shared" si="0"/>
        <v/>
      </c>
      <c r="L10" s="34"/>
    </row>
    <row r="11" customHeight="1" spans="1:12">
      <c r="A11" s="14"/>
      <c r="B11" s="19"/>
      <c r="C11" s="19"/>
      <c r="D11" s="14"/>
      <c r="E11" s="30"/>
      <c r="F11" s="72"/>
      <c r="G11" s="30"/>
      <c r="H11" s="30"/>
      <c r="I11" s="30"/>
      <c r="J11" s="30"/>
      <c r="K11" s="30" t="str">
        <f t="shared" si="0"/>
        <v/>
      </c>
      <c r="L11" s="34"/>
    </row>
    <row r="12" customHeight="1" spans="1:12">
      <c r="A12" s="14"/>
      <c r="B12" s="19"/>
      <c r="C12" s="19"/>
      <c r="D12" s="14"/>
      <c r="E12" s="30"/>
      <c r="F12" s="72"/>
      <c r="G12" s="30"/>
      <c r="H12" s="30"/>
      <c r="I12" s="30"/>
      <c r="J12" s="30"/>
      <c r="K12" s="30" t="str">
        <f t="shared" si="0"/>
        <v/>
      </c>
      <c r="L12" s="34"/>
    </row>
    <row r="13" customHeight="1" spans="1:12">
      <c r="A13" s="14"/>
      <c r="B13" s="19"/>
      <c r="C13" s="19"/>
      <c r="D13" s="14"/>
      <c r="E13" s="30"/>
      <c r="F13" s="72"/>
      <c r="G13" s="30"/>
      <c r="H13" s="30"/>
      <c r="I13" s="30"/>
      <c r="J13" s="30"/>
      <c r="K13" s="30" t="str">
        <f t="shared" si="0"/>
        <v/>
      </c>
      <c r="L13" s="34"/>
    </row>
    <row r="14" customHeight="1" spans="1:12">
      <c r="A14" s="14"/>
      <c r="B14" s="19"/>
      <c r="C14" s="19"/>
      <c r="D14" s="14"/>
      <c r="E14" s="30"/>
      <c r="F14" s="72"/>
      <c r="G14" s="30"/>
      <c r="H14" s="30"/>
      <c r="I14" s="30"/>
      <c r="J14" s="30"/>
      <c r="K14" s="30" t="str">
        <f t="shared" si="0"/>
        <v/>
      </c>
      <c r="L14" s="34"/>
    </row>
    <row r="15" customHeight="1" spans="1:12">
      <c r="A15" s="14"/>
      <c r="B15" s="19"/>
      <c r="C15" s="19"/>
      <c r="D15" s="14"/>
      <c r="E15" s="30"/>
      <c r="F15" s="72"/>
      <c r="G15" s="30"/>
      <c r="H15" s="30"/>
      <c r="I15" s="30"/>
      <c r="J15" s="30"/>
      <c r="K15" s="30" t="str">
        <f t="shared" si="0"/>
        <v/>
      </c>
      <c r="L15" s="34"/>
    </row>
    <row r="16" customHeight="1" spans="1:12">
      <c r="A16" s="14"/>
      <c r="B16" s="19"/>
      <c r="C16" s="19"/>
      <c r="D16" s="14"/>
      <c r="E16" s="30"/>
      <c r="F16" s="72"/>
      <c r="G16" s="30"/>
      <c r="H16" s="30"/>
      <c r="I16" s="30"/>
      <c r="J16" s="30"/>
      <c r="K16" s="30" t="str">
        <f t="shared" si="0"/>
        <v/>
      </c>
      <c r="L16" s="34"/>
    </row>
    <row r="17" customHeight="1" spans="1:12">
      <c r="A17" s="14"/>
      <c r="B17" s="19"/>
      <c r="C17" s="19"/>
      <c r="D17" s="14"/>
      <c r="E17" s="30"/>
      <c r="F17" s="72"/>
      <c r="G17" s="30"/>
      <c r="H17" s="30"/>
      <c r="I17" s="30"/>
      <c r="J17" s="30"/>
      <c r="K17" s="30" t="str">
        <f t="shared" si="0"/>
        <v/>
      </c>
      <c r="L17" s="34"/>
    </row>
    <row r="18" customHeight="1" spans="1:12">
      <c r="A18" s="14"/>
      <c r="B18" s="19"/>
      <c r="C18" s="19"/>
      <c r="D18" s="14"/>
      <c r="E18" s="30"/>
      <c r="F18" s="72"/>
      <c r="G18" s="30"/>
      <c r="H18" s="30"/>
      <c r="I18" s="30"/>
      <c r="J18" s="30"/>
      <c r="K18" s="30" t="str">
        <f t="shared" si="0"/>
        <v/>
      </c>
      <c r="L18" s="34"/>
    </row>
    <row r="19" customHeight="1" spans="1:12">
      <c r="A19" s="14"/>
      <c r="B19" s="19"/>
      <c r="C19" s="19"/>
      <c r="D19" s="14"/>
      <c r="E19" s="30"/>
      <c r="F19" s="72"/>
      <c r="G19" s="30"/>
      <c r="H19" s="30"/>
      <c r="I19" s="30"/>
      <c r="J19" s="30"/>
      <c r="K19" s="30" t="str">
        <f t="shared" si="0"/>
        <v/>
      </c>
      <c r="L19" s="34"/>
    </row>
    <row r="20" customHeight="1" spans="1:12">
      <c r="A20" s="14"/>
      <c r="B20" s="19"/>
      <c r="C20" s="19"/>
      <c r="D20" s="14"/>
      <c r="E20" s="30"/>
      <c r="F20" s="72"/>
      <c r="G20" s="30"/>
      <c r="H20" s="30"/>
      <c r="I20" s="30"/>
      <c r="J20" s="30"/>
      <c r="K20" s="30" t="str">
        <f t="shared" si="0"/>
        <v/>
      </c>
      <c r="L20" s="34"/>
    </row>
    <row r="21" customHeight="1" spans="1:12">
      <c r="A21" s="14"/>
      <c r="B21" s="19"/>
      <c r="C21" s="19"/>
      <c r="D21" s="14"/>
      <c r="E21" s="30"/>
      <c r="F21" s="72"/>
      <c r="G21" s="30"/>
      <c r="H21" s="30"/>
      <c r="I21" s="30"/>
      <c r="J21" s="30"/>
      <c r="K21" s="30" t="str">
        <f t="shared" si="0"/>
        <v/>
      </c>
      <c r="L21" s="34"/>
    </row>
    <row r="22" customHeight="1" spans="1:12">
      <c r="A22" s="14"/>
      <c r="B22" s="19"/>
      <c r="C22" s="19"/>
      <c r="D22" s="14"/>
      <c r="E22" s="30"/>
      <c r="F22" s="72"/>
      <c r="G22" s="30"/>
      <c r="H22" s="30"/>
      <c r="I22" s="30"/>
      <c r="J22" s="30"/>
      <c r="K22" s="30" t="str">
        <f t="shared" si="0"/>
        <v/>
      </c>
      <c r="L22" s="34"/>
    </row>
    <row r="23" customHeight="1" spans="1:12">
      <c r="A23" s="14"/>
      <c r="B23" s="19"/>
      <c r="C23" s="19"/>
      <c r="D23" s="14"/>
      <c r="E23" s="30"/>
      <c r="F23" s="72"/>
      <c r="G23" s="30"/>
      <c r="H23" s="30"/>
      <c r="I23" s="30"/>
      <c r="J23" s="30"/>
      <c r="K23" s="30" t="str">
        <f t="shared" si="0"/>
        <v/>
      </c>
      <c r="L23" s="34"/>
    </row>
    <row r="24" customHeight="1" spans="1:12">
      <c r="A24" s="14"/>
      <c r="B24" s="19"/>
      <c r="C24" s="19"/>
      <c r="D24" s="14"/>
      <c r="E24" s="30"/>
      <c r="F24" s="72"/>
      <c r="G24" s="30"/>
      <c r="H24" s="30"/>
      <c r="I24" s="30"/>
      <c r="J24" s="30"/>
      <c r="K24" s="30" t="str">
        <f t="shared" si="0"/>
        <v/>
      </c>
      <c r="L24" s="34"/>
    </row>
    <row r="25" customHeight="1" spans="1:12">
      <c r="A25" s="14"/>
      <c r="B25" s="19"/>
      <c r="C25" s="19"/>
      <c r="D25" s="14"/>
      <c r="E25" s="30"/>
      <c r="F25" s="72"/>
      <c r="G25" s="30"/>
      <c r="H25" s="30"/>
      <c r="I25" s="30"/>
      <c r="J25" s="30"/>
      <c r="K25" s="30" t="str">
        <f t="shared" si="0"/>
        <v/>
      </c>
      <c r="L25" s="34"/>
    </row>
    <row r="26" customHeight="1" spans="1:12">
      <c r="A26" s="14"/>
      <c r="B26" s="19"/>
      <c r="C26" s="19"/>
      <c r="D26" s="14"/>
      <c r="E26" s="30"/>
      <c r="F26" s="72"/>
      <c r="G26" s="30"/>
      <c r="H26" s="30"/>
      <c r="I26" s="30"/>
      <c r="J26" s="30"/>
      <c r="K26" s="30"/>
      <c r="L26" s="34"/>
    </row>
    <row r="27" customHeight="1" spans="1:12">
      <c r="A27" s="20" t="s">
        <v>319</v>
      </c>
      <c r="B27" s="22"/>
      <c r="C27" s="34"/>
      <c r="D27" s="34"/>
      <c r="E27" s="30"/>
      <c r="F27" s="34"/>
      <c r="G27" s="30">
        <f>SUM(G6:G26)</f>
        <v>0</v>
      </c>
      <c r="H27" s="30"/>
      <c r="I27" s="30">
        <f>SUM(I6:I26)</f>
        <v>0</v>
      </c>
      <c r="J27" s="30">
        <f>SUM(J6:J26)</f>
        <v>0</v>
      </c>
      <c r="K27" s="30" t="str">
        <f>IF(I27=0,"",(J27-I27)/I27*100)</f>
        <v/>
      </c>
      <c r="L27" s="34"/>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B1" location="流动汇总!B6" display="返回"/>
    <hyperlink ref="A1" location="索引目录!E8" display="返回索引页"/>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Roman,常规"3-1-3
&amp;"宋体,常规"共&amp;"Times New Roman,常规"&amp;N&amp;"宋体,常规"页第&amp;"Times New Roman,常规"&amp;P&amp;"宋体,常规"页</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pageSetUpPr fitToPage="1"/>
  </sheetPr>
  <dimension ref="A1:G29"/>
  <sheetViews>
    <sheetView zoomScale="85" zoomScaleNormal="85" workbookViewId="0">
      <selection activeCell="A3" sqref="A3:G3"/>
    </sheetView>
  </sheetViews>
  <sheetFormatPr defaultColWidth="9" defaultRowHeight="15.75" customHeight="1" outlineLevelCol="6"/>
  <cols>
    <col min="1" max="1" width="7.875" style="3" customWidth="1"/>
    <col min="2" max="2" width="26.375" style="3" customWidth="1"/>
    <col min="3" max="3" width="19.125" style="3" hidden="1" customWidth="1" outlineLevel="1"/>
    <col min="4" max="4" width="24.25" style="3" customWidth="1" collapsed="1"/>
    <col min="5" max="6" width="24.25" style="3" customWidth="1"/>
    <col min="7" max="7" width="15.25" style="3" customWidth="1"/>
    <col min="8" max="16384" width="9" style="3"/>
  </cols>
  <sheetData>
    <row r="1" spans="1:7">
      <c r="A1" s="71" t="s">
        <v>118</v>
      </c>
      <c r="B1" s="5" t="s">
        <v>240</v>
      </c>
      <c r="C1" s="6"/>
      <c r="D1" s="6"/>
      <c r="E1" s="6"/>
      <c r="F1" s="6"/>
      <c r="G1" s="6"/>
    </row>
    <row r="2" s="1" customFormat="1" ht="30" customHeight="1" spans="1:7">
      <c r="A2" s="7" t="s">
        <v>326</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327</v>
      </c>
    </row>
    <row r="6" customHeight="1" spans="1:7">
      <c r="A6" s="63" t="s">
        <v>328</v>
      </c>
      <c r="B6" s="67" t="s">
        <v>329</v>
      </c>
      <c r="C6" s="30">
        <f>'交易性-股票'!G27</f>
        <v>0</v>
      </c>
      <c r="D6" s="30">
        <f>'交易性-股票'!I27</f>
        <v>0</v>
      </c>
      <c r="E6" s="30">
        <f>'交易性-股票'!K27</f>
        <v>0</v>
      </c>
      <c r="F6" s="30">
        <f>E6-D6</f>
        <v>0</v>
      </c>
      <c r="G6" s="66" t="str">
        <f>IF(D6=0,"",F6/D6*100)</f>
        <v/>
      </c>
    </row>
    <row r="7" customHeight="1" spans="1:7">
      <c r="A7" s="63" t="s">
        <v>330</v>
      </c>
      <c r="B7" s="67" t="s">
        <v>331</v>
      </c>
      <c r="C7" s="30">
        <f>'交易性-债券'!H27</f>
        <v>0</v>
      </c>
      <c r="D7" s="30">
        <f>'交易性-债券'!J27</f>
        <v>0</v>
      </c>
      <c r="E7" s="30">
        <f>'交易性-债券'!K27</f>
        <v>0</v>
      </c>
      <c r="F7" s="30">
        <f>E7-D7</f>
        <v>0</v>
      </c>
      <c r="G7" s="30" t="str">
        <f>IF(D7=0,"",F7/D7*100)</f>
        <v/>
      </c>
    </row>
    <row r="8" customHeight="1" spans="1:7">
      <c r="A8" s="63" t="s">
        <v>332</v>
      </c>
      <c r="B8" s="67" t="s">
        <v>333</v>
      </c>
      <c r="C8" s="30">
        <f>'交易性-基金'!H27</f>
        <v>0</v>
      </c>
      <c r="D8" s="30">
        <f>'交易性-基金'!J27</f>
        <v>0</v>
      </c>
      <c r="E8" s="30">
        <f>'交易性-基金'!L27</f>
        <v>0</v>
      </c>
      <c r="F8" s="30">
        <f>E8-D8</f>
        <v>0</v>
      </c>
      <c r="G8" s="30" t="str">
        <f>IF(D8=0,"",F8/D8*100)</f>
        <v/>
      </c>
    </row>
    <row r="9" customHeight="1" spans="1:7">
      <c r="A9" s="14"/>
      <c r="B9" s="34"/>
      <c r="C9" s="30"/>
      <c r="D9" s="30"/>
      <c r="E9" s="30"/>
      <c r="F9" s="30"/>
      <c r="G9" s="30"/>
    </row>
    <row r="10" customHeight="1" spans="1:7">
      <c r="A10" s="14"/>
      <c r="B10" s="34"/>
      <c r="C10" s="30"/>
      <c r="D10" s="30"/>
      <c r="E10" s="30"/>
      <c r="F10" s="30"/>
      <c r="G10" s="30"/>
    </row>
    <row r="11" customHeight="1" spans="1:7">
      <c r="A11" s="14"/>
      <c r="B11" s="34"/>
      <c r="C11" s="30"/>
      <c r="D11" s="30"/>
      <c r="E11" s="30"/>
      <c r="F11" s="30"/>
      <c r="G11" s="30"/>
    </row>
    <row r="12" customHeight="1" spans="1:7">
      <c r="A12" s="14"/>
      <c r="B12" s="34"/>
      <c r="C12" s="30"/>
      <c r="D12" s="30"/>
      <c r="E12" s="30"/>
      <c r="F12" s="30"/>
      <c r="G12" s="30"/>
    </row>
    <row r="13" customHeight="1" spans="1:7">
      <c r="A13" s="14"/>
      <c r="B13" s="34"/>
      <c r="C13" s="30"/>
      <c r="D13" s="30"/>
      <c r="E13" s="30"/>
      <c r="F13" s="30"/>
      <c r="G13" s="30"/>
    </row>
    <row r="14" customHeight="1" spans="1:7">
      <c r="A14" s="14"/>
      <c r="B14" s="34"/>
      <c r="C14" s="30"/>
      <c r="D14" s="30"/>
      <c r="E14" s="30"/>
      <c r="F14" s="30"/>
      <c r="G14" s="30"/>
    </row>
    <row r="15" customHeight="1" spans="1:7">
      <c r="A15" s="14"/>
      <c r="B15" s="34"/>
      <c r="C15" s="30"/>
      <c r="D15" s="30"/>
      <c r="E15" s="30"/>
      <c r="F15" s="30"/>
      <c r="G15" s="30"/>
    </row>
    <row r="16" customHeight="1" spans="1:7">
      <c r="A16" s="14"/>
      <c r="B16" s="34"/>
      <c r="C16" s="30"/>
      <c r="D16" s="30"/>
      <c r="E16" s="30"/>
      <c r="F16" s="30"/>
      <c r="G16" s="30"/>
    </row>
    <row r="17" customHeight="1" spans="1:7">
      <c r="A17" s="14"/>
      <c r="B17" s="34"/>
      <c r="C17" s="30"/>
      <c r="D17" s="30"/>
      <c r="E17" s="30"/>
      <c r="F17" s="30"/>
      <c r="G17" s="30"/>
    </row>
    <row r="18" customHeight="1" spans="1:7">
      <c r="A18" s="14"/>
      <c r="B18" s="34"/>
      <c r="C18" s="30"/>
      <c r="D18" s="30"/>
      <c r="E18" s="30"/>
      <c r="F18" s="30"/>
      <c r="G18" s="30"/>
    </row>
    <row r="19" customHeight="1" spans="1:7">
      <c r="A19" s="14"/>
      <c r="B19" s="34"/>
      <c r="C19" s="30"/>
      <c r="D19" s="30"/>
      <c r="E19" s="30"/>
      <c r="F19" s="30"/>
      <c r="G19" s="30"/>
    </row>
    <row r="20" customHeight="1" spans="1:7">
      <c r="A20" s="14"/>
      <c r="B20" s="34"/>
      <c r="C20" s="30"/>
      <c r="D20" s="30"/>
      <c r="E20" s="30"/>
      <c r="F20" s="30"/>
      <c r="G20" s="30"/>
    </row>
    <row r="21" customHeight="1" spans="1:7">
      <c r="A21" s="14"/>
      <c r="B21" s="34"/>
      <c r="C21" s="30"/>
      <c r="D21" s="30"/>
      <c r="E21" s="30"/>
      <c r="F21" s="30"/>
      <c r="G21" s="30"/>
    </row>
    <row r="22" customHeight="1" spans="1:7">
      <c r="A22" s="14"/>
      <c r="B22" s="34"/>
      <c r="C22" s="30"/>
      <c r="D22" s="30"/>
      <c r="E22" s="30"/>
      <c r="F22" s="30"/>
      <c r="G22" s="30"/>
    </row>
    <row r="23" customHeight="1" spans="1:7">
      <c r="A23" s="14"/>
      <c r="B23" s="34"/>
      <c r="C23" s="30"/>
      <c r="D23" s="30"/>
      <c r="E23" s="30"/>
      <c r="F23" s="30"/>
      <c r="G23" s="30"/>
    </row>
    <row r="24" customHeight="1" spans="1:7">
      <c r="A24" s="14"/>
      <c r="B24" s="34"/>
      <c r="C24" s="30"/>
      <c r="D24" s="30"/>
      <c r="E24" s="30"/>
      <c r="F24" s="30"/>
      <c r="G24" s="30"/>
    </row>
    <row r="25" customHeight="1" spans="1:7">
      <c r="A25" s="14"/>
      <c r="B25" s="34"/>
      <c r="C25" s="30"/>
      <c r="D25" s="30"/>
      <c r="E25" s="30"/>
      <c r="F25" s="30"/>
      <c r="G25" s="30"/>
    </row>
    <row r="26" customHeight="1" spans="1:7">
      <c r="A26" s="14"/>
      <c r="B26" s="34"/>
      <c r="C26" s="30"/>
      <c r="D26" s="30"/>
      <c r="E26" s="30"/>
      <c r="F26" s="30"/>
      <c r="G26" s="30"/>
    </row>
    <row r="27" customHeight="1" spans="1:7">
      <c r="A27" s="63" t="s">
        <v>302</v>
      </c>
      <c r="B27" s="63" t="s">
        <v>334</v>
      </c>
      <c r="C27" s="30">
        <f>SUM(C6:C26)</f>
        <v>0</v>
      </c>
      <c r="D27" s="30">
        <f>SUM(D6:D26)</f>
        <v>0</v>
      </c>
      <c r="E27" s="30">
        <f>SUM(E6:E26)</f>
        <v>0</v>
      </c>
      <c r="F27" s="30">
        <f>SUM(F6:F26)</f>
        <v>0</v>
      </c>
      <c r="G27" s="30" t="str">
        <f>IF(D27=0,"",F27/D27*100)</f>
        <v/>
      </c>
    </row>
    <row r="28" customHeight="1" spans="1:5">
      <c r="A28" s="46" t="str">
        <f>封面!D11&amp;封面!G11</f>
        <v>产权持有单位填表人：徐萍</v>
      </c>
      <c r="D28" s="10"/>
      <c r="E28" s="3" t="str">
        <f>"评估人员："&amp;封面!G20</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D9" display="返回索引页"/>
    <hyperlink ref="B6" location="'交易性-股票'!B1" display="交易性金融资产-股票投资"/>
    <hyperlink ref="B7" location="'交易性-债券'!B1" display="交易性金融资产-债券投资"/>
    <hyperlink ref="B1" location="流动汇总!B7" display="返回"/>
    <hyperlink ref="B8" location="'交易性-基金'!B1" display="交易性金融资产-基金投资"/>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Roman,常规"3-2
&amp;"宋体,常规"共&amp;"Times New Roman,常规"&amp;N&amp;"宋体,常规"页第&amp;"Times New Roman,常规"&amp;P&amp;"宋体,常规"页</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S3"/>
    </sheetView>
  </sheetViews>
  <sheetFormatPr defaultColWidth="9" defaultRowHeight="15.75" customHeight="1"/>
  <cols>
    <col min="1" max="1" width="5.875" style="3" customWidth="1"/>
    <col min="2" max="2" width="16.625" style="3" customWidth="1"/>
    <col min="3" max="3" width="12.5" style="3" customWidth="1"/>
    <col min="4" max="5" width="10.125" style="3" customWidth="1"/>
    <col min="6" max="6" width="10.5" style="3" customWidth="1"/>
    <col min="7" max="8" width="15.5" style="3" hidden="1" customWidth="1" outlineLevel="1"/>
    <col min="9" max="9" width="15.5" style="3" customWidth="1" collapsed="1"/>
    <col min="10" max="10" width="12.875" style="3" customWidth="1"/>
    <col min="11" max="11" width="14.875" style="3" customWidth="1"/>
    <col min="12" max="12" width="12.875" style="3" customWidth="1"/>
    <col min="13" max="16384" width="9" style="3"/>
  </cols>
  <sheetData>
    <row r="1" spans="1:12">
      <c r="A1" s="71" t="s">
        <v>118</v>
      </c>
      <c r="B1" s="5" t="s">
        <v>240</v>
      </c>
      <c r="C1" s="6"/>
      <c r="D1" s="6"/>
      <c r="E1" s="6"/>
      <c r="F1" s="6"/>
      <c r="G1" s="6"/>
      <c r="H1" s="6"/>
      <c r="I1" s="6"/>
      <c r="J1" s="6"/>
      <c r="K1" s="6"/>
      <c r="L1" s="6"/>
    </row>
    <row r="2" s="1" customFormat="1" ht="30" customHeight="1" spans="1:12">
      <c r="A2" s="7" t="s">
        <v>335</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336</v>
      </c>
      <c r="C5" s="11" t="s">
        <v>337</v>
      </c>
      <c r="D5" s="11" t="s">
        <v>338</v>
      </c>
      <c r="E5" s="11" t="s">
        <v>339</v>
      </c>
      <c r="F5" s="11" t="s">
        <v>340</v>
      </c>
      <c r="G5" s="11" t="s">
        <v>243</v>
      </c>
      <c r="H5" s="11" t="s">
        <v>318</v>
      </c>
      <c r="I5" s="11" t="s">
        <v>245</v>
      </c>
      <c r="J5" s="11" t="s">
        <v>341</v>
      </c>
      <c r="K5" s="11" t="s">
        <v>246</v>
      </c>
      <c r="L5" s="11" t="s">
        <v>248</v>
      </c>
    </row>
    <row r="6" customHeight="1" spans="1:12">
      <c r="A6" s="14"/>
      <c r="B6" s="19"/>
      <c r="C6" s="14"/>
      <c r="D6" s="18"/>
      <c r="E6" s="32"/>
      <c r="F6" s="14"/>
      <c r="G6" s="30"/>
      <c r="H6" s="30"/>
      <c r="I6" s="30"/>
      <c r="J6" s="30"/>
      <c r="K6" s="30"/>
      <c r="L6" s="30" t="str">
        <f>IF(I6=0,"",(K6-I6)/I6*100)</f>
        <v/>
      </c>
    </row>
    <row r="7" customHeight="1" spans="1:12">
      <c r="A7" s="14"/>
      <c r="B7" s="19"/>
      <c r="C7" s="14"/>
      <c r="D7" s="18"/>
      <c r="E7" s="32"/>
      <c r="F7" s="14"/>
      <c r="G7" s="30"/>
      <c r="H7" s="30"/>
      <c r="I7" s="30"/>
      <c r="J7" s="30"/>
      <c r="K7" s="30"/>
      <c r="L7" s="30" t="str">
        <f>IF(I7=0,"",(K7-I7)/I7*100)</f>
        <v/>
      </c>
    </row>
    <row r="8" customHeight="1" spans="1:12">
      <c r="A8" s="14"/>
      <c r="B8" s="19"/>
      <c r="C8" s="14"/>
      <c r="D8" s="18"/>
      <c r="E8" s="32"/>
      <c r="F8" s="14"/>
      <c r="G8" s="30"/>
      <c r="H8" s="30"/>
      <c r="I8" s="30"/>
      <c r="J8" s="30"/>
      <c r="K8" s="30"/>
      <c r="L8" s="30" t="str">
        <f t="shared" ref="L8:L27" si="0">IF(I8=0,"",(K8-I8)/I8*100)</f>
        <v/>
      </c>
    </row>
    <row r="9" customHeight="1" spans="1:12">
      <c r="A9" s="14"/>
      <c r="B9" s="19"/>
      <c r="C9" s="14"/>
      <c r="D9" s="18"/>
      <c r="E9" s="32"/>
      <c r="F9" s="14"/>
      <c r="G9" s="30"/>
      <c r="H9" s="30"/>
      <c r="I9" s="30"/>
      <c r="J9" s="30"/>
      <c r="K9" s="30"/>
      <c r="L9" s="30" t="str">
        <f t="shared" si="0"/>
        <v/>
      </c>
    </row>
    <row r="10" customHeight="1" spans="1:12">
      <c r="A10" s="14"/>
      <c r="B10" s="19"/>
      <c r="C10" s="14"/>
      <c r="D10" s="18"/>
      <c r="E10" s="32"/>
      <c r="F10" s="14"/>
      <c r="G10" s="30"/>
      <c r="H10" s="30"/>
      <c r="I10" s="30"/>
      <c r="J10" s="30"/>
      <c r="K10" s="30"/>
      <c r="L10" s="30" t="str">
        <f t="shared" si="0"/>
        <v/>
      </c>
    </row>
    <row r="11" customHeight="1" spans="1:12">
      <c r="A11" s="14"/>
      <c r="B11" s="19"/>
      <c r="C11" s="14"/>
      <c r="D11" s="18"/>
      <c r="E11" s="32"/>
      <c r="F11" s="14"/>
      <c r="G11" s="30"/>
      <c r="H11" s="30"/>
      <c r="I11" s="30"/>
      <c r="J11" s="30"/>
      <c r="K11" s="30"/>
      <c r="L11" s="30" t="str">
        <f t="shared" si="0"/>
        <v/>
      </c>
    </row>
    <row r="12" customHeight="1" spans="1:12">
      <c r="A12" s="14"/>
      <c r="B12" s="19"/>
      <c r="C12" s="14"/>
      <c r="D12" s="18"/>
      <c r="E12" s="32"/>
      <c r="F12" s="14"/>
      <c r="G12" s="30"/>
      <c r="H12" s="30"/>
      <c r="I12" s="30"/>
      <c r="J12" s="30"/>
      <c r="K12" s="30"/>
      <c r="L12" s="30" t="str">
        <f t="shared" si="0"/>
        <v/>
      </c>
    </row>
    <row r="13" customHeight="1" spans="1:12">
      <c r="A13" s="14"/>
      <c r="B13" s="19"/>
      <c r="C13" s="14"/>
      <c r="D13" s="18"/>
      <c r="E13" s="32"/>
      <c r="F13" s="14"/>
      <c r="G13" s="30"/>
      <c r="H13" s="30"/>
      <c r="I13" s="30"/>
      <c r="J13" s="30"/>
      <c r="K13" s="30"/>
      <c r="L13" s="30" t="str">
        <f t="shared" si="0"/>
        <v/>
      </c>
    </row>
    <row r="14" customHeight="1" spans="1:12">
      <c r="A14" s="14"/>
      <c r="B14" s="19"/>
      <c r="C14" s="14"/>
      <c r="D14" s="18"/>
      <c r="E14" s="32"/>
      <c r="F14" s="14"/>
      <c r="G14" s="30"/>
      <c r="H14" s="30"/>
      <c r="I14" s="30"/>
      <c r="J14" s="30"/>
      <c r="K14" s="30"/>
      <c r="L14" s="30" t="str">
        <f t="shared" si="0"/>
        <v/>
      </c>
    </row>
    <row r="15" customHeight="1" spans="1:12">
      <c r="A15" s="14"/>
      <c r="B15" s="19"/>
      <c r="C15" s="14"/>
      <c r="D15" s="18"/>
      <c r="E15" s="32"/>
      <c r="F15" s="14"/>
      <c r="G15" s="30"/>
      <c r="H15" s="30"/>
      <c r="I15" s="30"/>
      <c r="J15" s="30"/>
      <c r="K15" s="30"/>
      <c r="L15" s="30" t="str">
        <f t="shared" si="0"/>
        <v/>
      </c>
    </row>
    <row r="16" customHeight="1" spans="1:12">
      <c r="A16" s="14"/>
      <c r="B16" s="19"/>
      <c r="C16" s="14"/>
      <c r="D16" s="18"/>
      <c r="E16" s="32"/>
      <c r="F16" s="14"/>
      <c r="G16" s="30"/>
      <c r="H16" s="30"/>
      <c r="I16" s="30"/>
      <c r="J16" s="30"/>
      <c r="K16" s="30"/>
      <c r="L16" s="30" t="str">
        <f t="shared" si="0"/>
        <v/>
      </c>
    </row>
    <row r="17" customHeight="1" spans="1:12">
      <c r="A17" s="14"/>
      <c r="B17" s="19"/>
      <c r="C17" s="14"/>
      <c r="D17" s="18"/>
      <c r="E17" s="32"/>
      <c r="F17" s="14"/>
      <c r="G17" s="30"/>
      <c r="H17" s="30"/>
      <c r="I17" s="30"/>
      <c r="J17" s="30"/>
      <c r="K17" s="30"/>
      <c r="L17" s="30" t="str">
        <f t="shared" si="0"/>
        <v/>
      </c>
    </row>
    <row r="18" customHeight="1" spans="1:12">
      <c r="A18" s="14"/>
      <c r="B18" s="19"/>
      <c r="C18" s="14"/>
      <c r="D18" s="18"/>
      <c r="E18" s="32"/>
      <c r="F18" s="14"/>
      <c r="G18" s="30"/>
      <c r="H18" s="30"/>
      <c r="I18" s="30"/>
      <c r="J18" s="30"/>
      <c r="K18" s="30"/>
      <c r="L18" s="30" t="str">
        <f t="shared" si="0"/>
        <v/>
      </c>
    </row>
    <row r="19" customHeight="1" spans="1:12">
      <c r="A19" s="14"/>
      <c r="B19" s="19"/>
      <c r="C19" s="14"/>
      <c r="D19" s="18"/>
      <c r="E19" s="32"/>
      <c r="F19" s="14"/>
      <c r="G19" s="30"/>
      <c r="H19" s="30"/>
      <c r="I19" s="30"/>
      <c r="J19" s="30"/>
      <c r="K19" s="30"/>
      <c r="L19" s="30" t="str">
        <f t="shared" si="0"/>
        <v/>
      </c>
    </row>
    <row r="20" customHeight="1" spans="1:12">
      <c r="A20" s="14"/>
      <c r="B20" s="19"/>
      <c r="C20" s="14"/>
      <c r="D20" s="18"/>
      <c r="E20" s="32"/>
      <c r="F20" s="14"/>
      <c r="G20" s="30"/>
      <c r="H20" s="30"/>
      <c r="I20" s="30"/>
      <c r="J20" s="30"/>
      <c r="K20" s="30"/>
      <c r="L20" s="30" t="str">
        <f t="shared" si="0"/>
        <v/>
      </c>
    </row>
    <row r="21" customHeight="1" spans="1:12">
      <c r="A21" s="14"/>
      <c r="B21" s="19"/>
      <c r="C21" s="14"/>
      <c r="D21" s="18"/>
      <c r="E21" s="32"/>
      <c r="F21" s="14"/>
      <c r="G21" s="30"/>
      <c r="H21" s="30"/>
      <c r="I21" s="30"/>
      <c r="J21" s="30"/>
      <c r="K21" s="30"/>
      <c r="L21" s="30" t="str">
        <f t="shared" si="0"/>
        <v/>
      </c>
    </row>
    <row r="22" customHeight="1" spans="1:12">
      <c r="A22" s="14"/>
      <c r="B22" s="19"/>
      <c r="C22" s="14"/>
      <c r="D22" s="18"/>
      <c r="E22" s="32"/>
      <c r="F22" s="14"/>
      <c r="G22" s="30"/>
      <c r="H22" s="30"/>
      <c r="I22" s="30"/>
      <c r="J22" s="30"/>
      <c r="K22" s="30"/>
      <c r="L22" s="30" t="str">
        <f t="shared" si="0"/>
        <v/>
      </c>
    </row>
    <row r="23" customHeight="1" spans="1:12">
      <c r="A23" s="14"/>
      <c r="B23" s="19"/>
      <c r="C23" s="14"/>
      <c r="D23" s="18"/>
      <c r="E23" s="32"/>
      <c r="F23" s="14"/>
      <c r="G23" s="30"/>
      <c r="H23" s="30"/>
      <c r="I23" s="30"/>
      <c r="J23" s="30"/>
      <c r="K23" s="30"/>
      <c r="L23" s="30" t="str">
        <f t="shared" si="0"/>
        <v/>
      </c>
    </row>
    <row r="24" customHeight="1" spans="1:12">
      <c r="A24" s="14"/>
      <c r="B24" s="19"/>
      <c r="C24" s="14"/>
      <c r="D24" s="18"/>
      <c r="E24" s="32"/>
      <c r="F24" s="14"/>
      <c r="G24" s="30"/>
      <c r="H24" s="30"/>
      <c r="I24" s="30"/>
      <c r="J24" s="30"/>
      <c r="K24" s="30"/>
      <c r="L24" s="30" t="str">
        <f t="shared" si="0"/>
        <v/>
      </c>
    </row>
    <row r="25" customHeight="1" spans="1:12">
      <c r="A25" s="14"/>
      <c r="B25" s="19"/>
      <c r="C25" s="14"/>
      <c r="D25" s="18"/>
      <c r="E25" s="32"/>
      <c r="F25" s="14"/>
      <c r="G25" s="30"/>
      <c r="H25" s="30"/>
      <c r="I25" s="30"/>
      <c r="J25" s="30"/>
      <c r="K25" s="30"/>
      <c r="L25" s="30" t="str">
        <f t="shared" si="0"/>
        <v/>
      </c>
    </row>
    <row r="26" customHeight="1" spans="1:12">
      <c r="A26" s="14"/>
      <c r="B26" s="19"/>
      <c r="C26" s="14"/>
      <c r="D26" s="18"/>
      <c r="E26" s="32"/>
      <c r="F26" s="14"/>
      <c r="G26" s="30"/>
      <c r="H26" s="30"/>
      <c r="I26" s="30"/>
      <c r="J26" s="30"/>
      <c r="K26" s="30"/>
      <c r="L26" s="30"/>
    </row>
    <row r="27" customHeight="1" spans="1:12">
      <c r="A27" s="20" t="s">
        <v>342</v>
      </c>
      <c r="B27" s="22"/>
      <c r="C27" s="34"/>
      <c r="D27" s="18"/>
      <c r="E27" s="34"/>
      <c r="F27" s="34"/>
      <c r="G27" s="30">
        <f>SUM(G6:G26)</f>
        <v>0</v>
      </c>
      <c r="H27" s="30"/>
      <c r="I27" s="30">
        <f>SUM(I6:I26)</f>
        <v>0</v>
      </c>
      <c r="J27" s="30"/>
      <c r="K27" s="30">
        <f>SUM(K6:K26)</f>
        <v>0</v>
      </c>
      <c r="L27" s="30" t="str">
        <f t="shared" si="0"/>
        <v/>
      </c>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E9" display="返回索引页"/>
    <hyperlink ref="B1" location="交易性金融资产汇总!B6"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Roman,常规"3-2-1
&amp;"宋体,常规"共&amp;"Times New Roman,常规"&amp;N&amp;"宋体,常规"页第&amp;"Times New Roman,常规"&amp;P&amp;"宋体,常规"页</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S3"/>
    </sheetView>
  </sheetViews>
  <sheetFormatPr defaultColWidth="9" defaultRowHeight="15.75" customHeight="1"/>
  <cols>
    <col min="1" max="1" width="5.5" style="3" customWidth="1"/>
    <col min="2" max="2" width="21" style="3" customWidth="1"/>
    <col min="3" max="3" width="13.25" style="3" customWidth="1"/>
    <col min="4" max="4" width="11.625" style="3" customWidth="1"/>
    <col min="5" max="5" width="11.375" style="3" customWidth="1"/>
    <col min="6" max="6" width="9" style="3"/>
    <col min="7" max="7" width="10" style="3" customWidth="1"/>
    <col min="8" max="9" width="14.5" style="3" hidden="1" customWidth="1" outlineLevel="1"/>
    <col min="10" max="10" width="14.5" style="3" customWidth="1" collapsed="1"/>
    <col min="11" max="11" width="14.5" style="3" customWidth="1"/>
    <col min="12" max="12" width="11.75" style="3" customWidth="1"/>
    <col min="13" max="16384" width="9" style="3"/>
  </cols>
  <sheetData>
    <row r="1" spans="1:12">
      <c r="A1" s="71" t="s">
        <v>118</v>
      </c>
      <c r="B1" s="5" t="s">
        <v>240</v>
      </c>
      <c r="C1" s="6"/>
      <c r="D1" s="6"/>
      <c r="E1" s="6"/>
      <c r="F1" s="6"/>
      <c r="G1" s="6"/>
      <c r="H1" s="6"/>
      <c r="I1" s="6"/>
      <c r="J1" s="6"/>
      <c r="K1" s="6"/>
      <c r="L1" s="6"/>
    </row>
    <row r="2" s="1" customFormat="1" ht="30" customHeight="1" spans="1:12">
      <c r="A2" s="7" t="s">
        <v>343</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9"/>
      <c r="J3" s="25"/>
      <c r="K3" s="25"/>
      <c r="L3" s="25"/>
    </row>
    <row r="4" customHeight="1" spans="1:12">
      <c r="A4" s="10" t="str">
        <f>封面!D7&amp;封面!F7</f>
        <v>产权持有单位：黑龙江龙煤矿山建设有限公司</v>
      </c>
      <c r="L4" s="33" t="s">
        <v>147</v>
      </c>
    </row>
    <row r="5" s="2" customFormat="1" customHeight="1" spans="1:12">
      <c r="A5" s="11" t="s">
        <v>210</v>
      </c>
      <c r="B5" s="11" t="s">
        <v>336</v>
      </c>
      <c r="C5" s="11" t="s">
        <v>344</v>
      </c>
      <c r="D5" s="11" t="s">
        <v>345</v>
      </c>
      <c r="E5" s="11" t="s">
        <v>338</v>
      </c>
      <c r="F5" s="11" t="s">
        <v>346</v>
      </c>
      <c r="G5" s="11" t="s">
        <v>340</v>
      </c>
      <c r="H5" s="11" t="s">
        <v>243</v>
      </c>
      <c r="I5" s="11" t="s">
        <v>318</v>
      </c>
      <c r="J5" s="11" t="s">
        <v>245</v>
      </c>
      <c r="K5" s="11" t="s">
        <v>246</v>
      </c>
      <c r="L5" s="11" t="s">
        <v>248</v>
      </c>
    </row>
    <row r="6" customHeight="1" spans="1:12">
      <c r="A6" s="14"/>
      <c r="B6" s="19"/>
      <c r="C6" s="14"/>
      <c r="D6" s="18"/>
      <c r="E6" s="18"/>
      <c r="F6" s="14"/>
      <c r="G6" s="14"/>
      <c r="H6" s="30"/>
      <c r="I6" s="30"/>
      <c r="J6" s="30"/>
      <c r="K6" s="30"/>
      <c r="L6" s="30" t="str">
        <f>IF(J6=0,"",(K6-J6)/J6*100)</f>
        <v/>
      </c>
    </row>
    <row r="7" customHeight="1" spans="1:12">
      <c r="A7" s="14"/>
      <c r="B7" s="19"/>
      <c r="C7" s="14"/>
      <c r="D7" s="18"/>
      <c r="E7" s="18"/>
      <c r="F7" s="14"/>
      <c r="G7" s="14"/>
      <c r="H7" s="30"/>
      <c r="I7" s="30"/>
      <c r="J7" s="30"/>
      <c r="K7" s="30"/>
      <c r="L7" s="30" t="str">
        <f t="shared" ref="L7:L25" si="0">IF(J7=0,"",(K7-J7)/J7*100)</f>
        <v/>
      </c>
    </row>
    <row r="8" customHeight="1" spans="1:12">
      <c r="A8" s="14"/>
      <c r="B8" s="19"/>
      <c r="C8" s="14"/>
      <c r="D8" s="18"/>
      <c r="E8" s="18"/>
      <c r="F8" s="14"/>
      <c r="G8" s="14"/>
      <c r="H8" s="30"/>
      <c r="I8" s="30"/>
      <c r="J8" s="30"/>
      <c r="K8" s="30"/>
      <c r="L8" s="30" t="str">
        <f t="shared" si="0"/>
        <v/>
      </c>
    </row>
    <row r="9" customHeight="1" spans="1:12">
      <c r="A9" s="14"/>
      <c r="B9" s="19"/>
      <c r="C9" s="14"/>
      <c r="D9" s="18"/>
      <c r="E9" s="18"/>
      <c r="F9" s="14"/>
      <c r="G9" s="14"/>
      <c r="H9" s="30"/>
      <c r="I9" s="30"/>
      <c r="J9" s="30"/>
      <c r="K9" s="30"/>
      <c r="L9" s="30" t="str">
        <f t="shared" si="0"/>
        <v/>
      </c>
    </row>
    <row r="10" customHeight="1" spans="1:12">
      <c r="A10" s="14"/>
      <c r="B10" s="19"/>
      <c r="C10" s="14"/>
      <c r="D10" s="18"/>
      <c r="E10" s="18"/>
      <c r="F10" s="14"/>
      <c r="G10" s="14"/>
      <c r="H10" s="30"/>
      <c r="I10" s="30"/>
      <c r="J10" s="30"/>
      <c r="K10" s="30"/>
      <c r="L10" s="30" t="str">
        <f t="shared" si="0"/>
        <v/>
      </c>
    </row>
    <row r="11" customHeight="1" spans="1:12">
      <c r="A11" s="14"/>
      <c r="B11" s="19"/>
      <c r="C11" s="14"/>
      <c r="D11" s="18"/>
      <c r="E11" s="18"/>
      <c r="F11" s="14"/>
      <c r="G11" s="14"/>
      <c r="H11" s="30"/>
      <c r="I11" s="30"/>
      <c r="J11" s="30"/>
      <c r="K11" s="30"/>
      <c r="L11" s="30" t="str">
        <f t="shared" si="0"/>
        <v/>
      </c>
    </row>
    <row r="12" customHeight="1" spans="1:12">
      <c r="A12" s="14"/>
      <c r="B12" s="19"/>
      <c r="C12" s="14"/>
      <c r="D12" s="18"/>
      <c r="E12" s="18"/>
      <c r="F12" s="14"/>
      <c r="G12" s="14"/>
      <c r="H12" s="30"/>
      <c r="I12" s="30"/>
      <c r="J12" s="30"/>
      <c r="K12" s="30"/>
      <c r="L12" s="30" t="str">
        <f t="shared" si="0"/>
        <v/>
      </c>
    </row>
    <row r="13" customHeight="1" spans="1:12">
      <c r="A13" s="14"/>
      <c r="B13" s="19"/>
      <c r="C13" s="14"/>
      <c r="D13" s="18"/>
      <c r="E13" s="18"/>
      <c r="F13" s="14"/>
      <c r="G13" s="14"/>
      <c r="H13" s="30"/>
      <c r="I13" s="30"/>
      <c r="J13" s="30"/>
      <c r="K13" s="30"/>
      <c r="L13" s="30" t="str">
        <f t="shared" si="0"/>
        <v/>
      </c>
    </row>
    <row r="14" customHeight="1" spans="1:12">
      <c r="A14" s="14"/>
      <c r="B14" s="19"/>
      <c r="C14" s="14"/>
      <c r="D14" s="18"/>
      <c r="E14" s="18"/>
      <c r="F14" s="14"/>
      <c r="G14" s="14"/>
      <c r="H14" s="30"/>
      <c r="I14" s="30"/>
      <c r="J14" s="30"/>
      <c r="K14" s="30"/>
      <c r="L14" s="30" t="str">
        <f t="shared" si="0"/>
        <v/>
      </c>
    </row>
    <row r="15" customHeight="1" spans="1:12">
      <c r="A15" s="14"/>
      <c r="B15" s="19"/>
      <c r="C15" s="14"/>
      <c r="D15" s="18"/>
      <c r="E15" s="18"/>
      <c r="F15" s="14"/>
      <c r="G15" s="14"/>
      <c r="H15" s="30"/>
      <c r="I15" s="30"/>
      <c r="J15" s="30"/>
      <c r="K15" s="30"/>
      <c r="L15" s="30" t="str">
        <f t="shared" si="0"/>
        <v/>
      </c>
    </row>
    <row r="16" customHeight="1" spans="1:12">
      <c r="A16" s="14"/>
      <c r="B16" s="19"/>
      <c r="C16" s="14"/>
      <c r="D16" s="18"/>
      <c r="E16" s="18"/>
      <c r="F16" s="14"/>
      <c r="G16" s="14"/>
      <c r="H16" s="30"/>
      <c r="I16" s="30"/>
      <c r="J16" s="30"/>
      <c r="K16" s="30"/>
      <c r="L16" s="30" t="str">
        <f t="shared" si="0"/>
        <v/>
      </c>
    </row>
    <row r="17" customHeight="1" spans="1:12">
      <c r="A17" s="14"/>
      <c r="B17" s="19"/>
      <c r="C17" s="14"/>
      <c r="D17" s="18"/>
      <c r="E17" s="18"/>
      <c r="F17" s="14"/>
      <c r="G17" s="14"/>
      <c r="H17" s="30"/>
      <c r="I17" s="30"/>
      <c r="J17" s="30"/>
      <c r="K17" s="30"/>
      <c r="L17" s="30" t="str">
        <f t="shared" si="0"/>
        <v/>
      </c>
    </row>
    <row r="18" customHeight="1" spans="1:12">
      <c r="A18" s="14"/>
      <c r="B18" s="19"/>
      <c r="C18" s="14"/>
      <c r="D18" s="18"/>
      <c r="E18" s="18"/>
      <c r="F18" s="14"/>
      <c r="G18" s="14"/>
      <c r="H18" s="30"/>
      <c r="I18" s="30"/>
      <c r="J18" s="30"/>
      <c r="K18" s="30"/>
      <c r="L18" s="30" t="str">
        <f t="shared" si="0"/>
        <v/>
      </c>
    </row>
    <row r="19" customHeight="1" spans="1:12">
      <c r="A19" s="14"/>
      <c r="B19" s="19"/>
      <c r="C19" s="14"/>
      <c r="D19" s="18"/>
      <c r="E19" s="18"/>
      <c r="F19" s="14"/>
      <c r="G19" s="14"/>
      <c r="H19" s="30"/>
      <c r="I19" s="30"/>
      <c r="J19" s="30"/>
      <c r="K19" s="30"/>
      <c r="L19" s="30" t="str">
        <f t="shared" si="0"/>
        <v/>
      </c>
    </row>
    <row r="20" customHeight="1" spans="1:12">
      <c r="A20" s="14"/>
      <c r="B20" s="19"/>
      <c r="C20" s="14"/>
      <c r="D20" s="18"/>
      <c r="E20" s="18"/>
      <c r="F20" s="14"/>
      <c r="G20" s="14"/>
      <c r="H20" s="30"/>
      <c r="I20" s="30"/>
      <c r="J20" s="30"/>
      <c r="K20" s="30"/>
      <c r="L20" s="30" t="str">
        <f t="shared" si="0"/>
        <v/>
      </c>
    </row>
    <row r="21" customHeight="1" spans="1:12">
      <c r="A21" s="14"/>
      <c r="B21" s="19"/>
      <c r="C21" s="14"/>
      <c r="D21" s="18"/>
      <c r="E21" s="18"/>
      <c r="F21" s="14"/>
      <c r="G21" s="14"/>
      <c r="H21" s="30"/>
      <c r="I21" s="30"/>
      <c r="J21" s="30"/>
      <c r="K21" s="30"/>
      <c r="L21" s="30" t="str">
        <f t="shared" si="0"/>
        <v/>
      </c>
    </row>
    <row r="22" customHeight="1" spans="1:12">
      <c r="A22" s="14"/>
      <c r="B22" s="19"/>
      <c r="C22" s="14"/>
      <c r="D22" s="18"/>
      <c r="E22" s="18"/>
      <c r="F22" s="14"/>
      <c r="G22" s="14"/>
      <c r="H22" s="30"/>
      <c r="I22" s="30"/>
      <c r="J22" s="30"/>
      <c r="K22" s="30"/>
      <c r="L22" s="30" t="str">
        <f t="shared" si="0"/>
        <v/>
      </c>
    </row>
    <row r="23" customHeight="1" spans="1:12">
      <c r="A23" s="14"/>
      <c r="B23" s="19"/>
      <c r="C23" s="14"/>
      <c r="D23" s="18"/>
      <c r="E23" s="18"/>
      <c r="F23" s="14"/>
      <c r="G23" s="14"/>
      <c r="H23" s="30"/>
      <c r="I23" s="30"/>
      <c r="J23" s="30"/>
      <c r="K23" s="30"/>
      <c r="L23" s="30" t="str">
        <f t="shared" si="0"/>
        <v/>
      </c>
    </row>
    <row r="24" customHeight="1" spans="1:12">
      <c r="A24" s="14"/>
      <c r="B24" s="19"/>
      <c r="C24" s="14"/>
      <c r="D24" s="18"/>
      <c r="E24" s="18"/>
      <c r="F24" s="14"/>
      <c r="G24" s="14"/>
      <c r="H24" s="30"/>
      <c r="I24" s="30"/>
      <c r="J24" s="30"/>
      <c r="K24" s="30"/>
      <c r="L24" s="30" t="str">
        <f t="shared" si="0"/>
        <v/>
      </c>
    </row>
    <row r="25" customHeight="1" spans="1:12">
      <c r="A25" s="14"/>
      <c r="B25" s="19"/>
      <c r="C25" s="14"/>
      <c r="D25" s="18"/>
      <c r="E25" s="18"/>
      <c r="F25" s="14"/>
      <c r="G25" s="14"/>
      <c r="H25" s="30"/>
      <c r="I25" s="30"/>
      <c r="J25" s="30"/>
      <c r="K25" s="30"/>
      <c r="L25" s="30" t="str">
        <f t="shared" si="0"/>
        <v/>
      </c>
    </row>
    <row r="26" customHeight="1" spans="1:12">
      <c r="A26" s="14"/>
      <c r="B26" s="19"/>
      <c r="C26" s="14"/>
      <c r="D26" s="18"/>
      <c r="E26" s="18"/>
      <c r="F26" s="14"/>
      <c r="G26" s="14"/>
      <c r="H26" s="30"/>
      <c r="I26" s="30"/>
      <c r="J26" s="30"/>
      <c r="K26" s="30"/>
      <c r="L26" s="30"/>
    </row>
    <row r="27" customHeight="1" spans="1:12">
      <c r="A27" s="20" t="s">
        <v>342</v>
      </c>
      <c r="B27" s="22"/>
      <c r="C27" s="34"/>
      <c r="D27" s="18"/>
      <c r="E27" s="18"/>
      <c r="F27" s="34"/>
      <c r="G27" s="34"/>
      <c r="H27" s="30">
        <f>SUM(H6:H26)</f>
        <v>0</v>
      </c>
      <c r="I27" s="30"/>
      <c r="J27" s="30">
        <f>SUM(J6:J26)</f>
        <v>0</v>
      </c>
      <c r="K27" s="30">
        <f>SUM(K6:K26)</f>
        <v>0</v>
      </c>
      <c r="L27" s="30" t="str">
        <f>IF(J27=0,"",(K27-J27)/J27*100)</f>
        <v/>
      </c>
    </row>
    <row r="28" customHeight="1" spans="1:10">
      <c r="A28" s="46" t="str">
        <f>封面!D11&amp;封面!G11</f>
        <v>产权持有单位填表人：徐萍</v>
      </c>
      <c r="J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E10" display="返回索引页"/>
    <hyperlink ref="B1" location="交易性金融资产汇总!B7"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Roman,常规"3-2-2
&amp;"宋体,常规"共&amp;"Times New Roman,常规"&amp;N&amp;"宋体,常规"页第&amp;"Times New Roman,常规"&amp;P&amp;"宋体,常规"页</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S3"/>
    </sheetView>
  </sheetViews>
  <sheetFormatPr defaultColWidth="9" defaultRowHeight="15.75" customHeight="1"/>
  <cols>
    <col min="1" max="1" width="5.375" style="3" customWidth="1"/>
    <col min="2" max="2" width="16.625" style="3" customWidth="1"/>
    <col min="3" max="3" width="13.75" style="3" customWidth="1"/>
    <col min="4" max="4" width="7.25" style="3" customWidth="1"/>
    <col min="5" max="5" width="7.375" style="3" customWidth="1"/>
    <col min="6" max="7" width="9.375" style="3" customWidth="1"/>
    <col min="8" max="9" width="15.25" style="3" hidden="1" customWidth="1" outlineLevel="1"/>
    <col min="10" max="10" width="15.25" style="3" customWidth="1" collapsed="1"/>
    <col min="11" max="11" width="12.875" style="3" customWidth="1"/>
    <col min="12" max="12" width="14.875" style="3" customWidth="1"/>
    <col min="13" max="13" width="10.625" style="3" customWidth="1"/>
    <col min="14" max="16384" width="9" style="3"/>
  </cols>
  <sheetData>
    <row r="1" spans="1:13">
      <c r="A1" s="71" t="s">
        <v>118</v>
      </c>
      <c r="B1" s="5" t="s">
        <v>240</v>
      </c>
      <c r="C1" s="6"/>
      <c r="D1" s="6"/>
      <c r="E1" s="6"/>
      <c r="F1" s="6"/>
      <c r="G1" s="6"/>
      <c r="H1" s="6"/>
      <c r="I1" s="6"/>
      <c r="J1" s="6"/>
      <c r="K1" s="6"/>
      <c r="L1" s="6"/>
      <c r="M1" s="6"/>
    </row>
    <row r="2" s="1" customFormat="1" ht="30" customHeight="1" spans="1:13">
      <c r="A2" s="7" t="s">
        <v>347</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9"/>
      <c r="J3" s="25"/>
      <c r="K3" s="25"/>
      <c r="L3" s="25"/>
      <c r="M3" s="25"/>
    </row>
    <row r="4" customHeight="1" spans="1:13">
      <c r="A4" s="10" t="str">
        <f>封面!D7&amp;封面!F7</f>
        <v>产权持有单位：黑龙江龙煤矿山建设有限公司</v>
      </c>
      <c r="M4" s="33" t="s">
        <v>147</v>
      </c>
    </row>
    <row r="5" s="2" customFormat="1" customHeight="1" spans="1:13">
      <c r="A5" s="11" t="s">
        <v>210</v>
      </c>
      <c r="B5" s="11" t="s">
        <v>348</v>
      </c>
      <c r="C5" s="11" t="s">
        <v>349</v>
      </c>
      <c r="D5" s="11" t="s">
        <v>350</v>
      </c>
      <c r="E5" s="11" t="s">
        <v>338</v>
      </c>
      <c r="F5" s="11" t="s">
        <v>351</v>
      </c>
      <c r="G5" s="11" t="s">
        <v>340</v>
      </c>
      <c r="H5" s="11" t="s">
        <v>243</v>
      </c>
      <c r="I5" s="11" t="s">
        <v>318</v>
      </c>
      <c r="J5" s="11" t="s">
        <v>245</v>
      </c>
      <c r="K5" s="11" t="s">
        <v>352</v>
      </c>
      <c r="L5" s="11" t="s">
        <v>246</v>
      </c>
      <c r="M5" s="11" t="s">
        <v>248</v>
      </c>
    </row>
    <row r="6" customHeight="1" spans="1:13">
      <c r="A6" s="14"/>
      <c r="B6" s="19"/>
      <c r="C6" s="14"/>
      <c r="D6" s="18"/>
      <c r="E6" s="18"/>
      <c r="F6" s="14"/>
      <c r="G6" s="14"/>
      <c r="H6" s="30"/>
      <c r="I6" s="30"/>
      <c r="J6" s="30"/>
      <c r="K6" s="30"/>
      <c r="L6" s="30"/>
      <c r="M6" s="30" t="str">
        <f t="shared" ref="M6:M25" si="0">IF(J6=0,"",(L6-J6)/J6*100)</f>
        <v/>
      </c>
    </row>
    <row r="7" customHeight="1" spans="1:13">
      <c r="A7" s="14"/>
      <c r="B7" s="19"/>
      <c r="C7" s="14"/>
      <c r="D7" s="18"/>
      <c r="E7" s="32"/>
      <c r="F7" s="14"/>
      <c r="G7" s="14"/>
      <c r="H7" s="30"/>
      <c r="I7" s="30"/>
      <c r="J7" s="30"/>
      <c r="K7" s="30"/>
      <c r="L7" s="30"/>
      <c r="M7" s="30" t="str">
        <f t="shared" si="0"/>
        <v/>
      </c>
    </row>
    <row r="8" customHeight="1" spans="1:13">
      <c r="A8" s="14"/>
      <c r="B8" s="19"/>
      <c r="C8" s="14"/>
      <c r="D8" s="18"/>
      <c r="E8" s="32"/>
      <c r="F8" s="14"/>
      <c r="G8" s="14"/>
      <c r="H8" s="30"/>
      <c r="I8" s="30"/>
      <c r="J8" s="30"/>
      <c r="K8" s="30"/>
      <c r="L8" s="30"/>
      <c r="M8" s="30" t="str">
        <f t="shared" si="0"/>
        <v/>
      </c>
    </row>
    <row r="9" customHeight="1" spans="1:13">
      <c r="A9" s="14"/>
      <c r="B9" s="19"/>
      <c r="C9" s="14"/>
      <c r="D9" s="18"/>
      <c r="E9" s="32"/>
      <c r="F9" s="14"/>
      <c r="G9" s="14"/>
      <c r="H9" s="30"/>
      <c r="I9" s="30"/>
      <c r="J9" s="30"/>
      <c r="K9" s="30"/>
      <c r="L9" s="30"/>
      <c r="M9" s="30" t="str">
        <f t="shared" si="0"/>
        <v/>
      </c>
    </row>
    <row r="10" customHeight="1" spans="1:13">
      <c r="A10" s="14"/>
      <c r="B10" s="19"/>
      <c r="C10" s="14"/>
      <c r="D10" s="18"/>
      <c r="E10" s="32"/>
      <c r="F10" s="14"/>
      <c r="G10" s="14"/>
      <c r="H10" s="30"/>
      <c r="I10" s="30"/>
      <c r="J10" s="30"/>
      <c r="K10" s="30"/>
      <c r="L10" s="30"/>
      <c r="M10" s="30" t="str">
        <f t="shared" si="0"/>
        <v/>
      </c>
    </row>
    <row r="11" customHeight="1" spans="1:13">
      <c r="A11" s="14"/>
      <c r="B11" s="19"/>
      <c r="C11" s="14"/>
      <c r="D11" s="18"/>
      <c r="E11" s="32"/>
      <c r="F11" s="14"/>
      <c r="G11" s="14"/>
      <c r="H11" s="30"/>
      <c r="I11" s="30"/>
      <c r="J11" s="30"/>
      <c r="K11" s="30"/>
      <c r="L11" s="30"/>
      <c r="M11" s="30" t="str">
        <f t="shared" si="0"/>
        <v/>
      </c>
    </row>
    <row r="12" customHeight="1" spans="1:13">
      <c r="A12" s="14"/>
      <c r="B12" s="19"/>
      <c r="C12" s="14"/>
      <c r="D12" s="18"/>
      <c r="E12" s="32"/>
      <c r="F12" s="14"/>
      <c r="G12" s="14"/>
      <c r="H12" s="30"/>
      <c r="I12" s="30"/>
      <c r="J12" s="30"/>
      <c r="K12" s="30"/>
      <c r="L12" s="30"/>
      <c r="M12" s="30" t="str">
        <f t="shared" si="0"/>
        <v/>
      </c>
    </row>
    <row r="13" customHeight="1" spans="1:13">
      <c r="A13" s="14"/>
      <c r="B13" s="19"/>
      <c r="C13" s="14"/>
      <c r="D13" s="18"/>
      <c r="E13" s="32"/>
      <c r="F13" s="14"/>
      <c r="G13" s="14"/>
      <c r="H13" s="30"/>
      <c r="I13" s="30"/>
      <c r="J13" s="30"/>
      <c r="K13" s="30"/>
      <c r="L13" s="30"/>
      <c r="M13" s="30" t="str">
        <f t="shared" si="0"/>
        <v/>
      </c>
    </row>
    <row r="14" customHeight="1" spans="1:13">
      <c r="A14" s="14"/>
      <c r="B14" s="19"/>
      <c r="C14" s="14"/>
      <c r="D14" s="18"/>
      <c r="E14" s="32"/>
      <c r="F14" s="14"/>
      <c r="G14" s="14"/>
      <c r="H14" s="30"/>
      <c r="I14" s="30"/>
      <c r="J14" s="30"/>
      <c r="K14" s="30"/>
      <c r="L14" s="30"/>
      <c r="M14" s="30" t="str">
        <f t="shared" si="0"/>
        <v/>
      </c>
    </row>
    <row r="15" customHeight="1" spans="1:13">
      <c r="A15" s="14"/>
      <c r="B15" s="19"/>
      <c r="C15" s="14"/>
      <c r="D15" s="18"/>
      <c r="E15" s="32"/>
      <c r="F15" s="14"/>
      <c r="G15" s="14"/>
      <c r="H15" s="30"/>
      <c r="I15" s="30"/>
      <c r="J15" s="30"/>
      <c r="K15" s="30"/>
      <c r="L15" s="30"/>
      <c r="M15" s="30" t="str">
        <f t="shared" si="0"/>
        <v/>
      </c>
    </row>
    <row r="16" customHeight="1" spans="1:13">
      <c r="A16" s="14"/>
      <c r="B16" s="19"/>
      <c r="C16" s="14"/>
      <c r="D16" s="18"/>
      <c r="E16" s="32"/>
      <c r="F16" s="14"/>
      <c r="G16" s="14"/>
      <c r="H16" s="30"/>
      <c r="I16" s="30"/>
      <c r="J16" s="30"/>
      <c r="K16" s="30"/>
      <c r="L16" s="30"/>
      <c r="M16" s="30" t="str">
        <f t="shared" si="0"/>
        <v/>
      </c>
    </row>
    <row r="17" customHeight="1" spans="1:13">
      <c r="A17" s="14"/>
      <c r="B17" s="19"/>
      <c r="C17" s="14"/>
      <c r="D17" s="18"/>
      <c r="E17" s="32"/>
      <c r="F17" s="14"/>
      <c r="G17" s="14"/>
      <c r="H17" s="30"/>
      <c r="I17" s="30"/>
      <c r="J17" s="30"/>
      <c r="K17" s="30"/>
      <c r="L17" s="30"/>
      <c r="M17" s="30" t="str">
        <f t="shared" si="0"/>
        <v/>
      </c>
    </row>
    <row r="18" customHeight="1" spans="1:13">
      <c r="A18" s="14"/>
      <c r="B18" s="19"/>
      <c r="C18" s="14"/>
      <c r="D18" s="18"/>
      <c r="E18" s="32"/>
      <c r="F18" s="14"/>
      <c r="G18" s="14"/>
      <c r="H18" s="30"/>
      <c r="I18" s="30"/>
      <c r="J18" s="30"/>
      <c r="K18" s="30"/>
      <c r="L18" s="30"/>
      <c r="M18" s="30" t="str">
        <f t="shared" si="0"/>
        <v/>
      </c>
    </row>
    <row r="19" customHeight="1" spans="1:13">
      <c r="A19" s="14"/>
      <c r="B19" s="19"/>
      <c r="C19" s="14"/>
      <c r="D19" s="18"/>
      <c r="E19" s="32"/>
      <c r="F19" s="14"/>
      <c r="G19" s="14"/>
      <c r="H19" s="30"/>
      <c r="I19" s="30"/>
      <c r="J19" s="30"/>
      <c r="K19" s="30"/>
      <c r="L19" s="30"/>
      <c r="M19" s="30" t="str">
        <f t="shared" si="0"/>
        <v/>
      </c>
    </row>
    <row r="20" customHeight="1" spans="1:13">
      <c r="A20" s="14"/>
      <c r="B20" s="19"/>
      <c r="C20" s="14"/>
      <c r="D20" s="18"/>
      <c r="E20" s="32"/>
      <c r="F20" s="14"/>
      <c r="G20" s="14"/>
      <c r="H20" s="30"/>
      <c r="I20" s="30"/>
      <c r="J20" s="30"/>
      <c r="K20" s="30"/>
      <c r="L20" s="30"/>
      <c r="M20" s="30" t="str">
        <f t="shared" si="0"/>
        <v/>
      </c>
    </row>
    <row r="21" customHeight="1" spans="1:13">
      <c r="A21" s="14"/>
      <c r="B21" s="19"/>
      <c r="C21" s="14"/>
      <c r="D21" s="18"/>
      <c r="E21" s="32"/>
      <c r="F21" s="14"/>
      <c r="G21" s="14"/>
      <c r="H21" s="30"/>
      <c r="I21" s="30"/>
      <c r="J21" s="30"/>
      <c r="K21" s="30"/>
      <c r="L21" s="30"/>
      <c r="M21" s="30" t="str">
        <f t="shared" si="0"/>
        <v/>
      </c>
    </row>
    <row r="22" customHeight="1" spans="1:13">
      <c r="A22" s="14"/>
      <c r="B22" s="19"/>
      <c r="C22" s="14"/>
      <c r="D22" s="18"/>
      <c r="E22" s="32"/>
      <c r="F22" s="14"/>
      <c r="G22" s="14"/>
      <c r="H22" s="30"/>
      <c r="I22" s="30"/>
      <c r="J22" s="30"/>
      <c r="K22" s="30"/>
      <c r="L22" s="30"/>
      <c r="M22" s="30" t="str">
        <f t="shared" si="0"/>
        <v/>
      </c>
    </row>
    <row r="23" customHeight="1" spans="1:13">
      <c r="A23" s="14"/>
      <c r="B23" s="19"/>
      <c r="C23" s="14"/>
      <c r="D23" s="18"/>
      <c r="E23" s="32"/>
      <c r="F23" s="14"/>
      <c r="G23" s="14"/>
      <c r="H23" s="30"/>
      <c r="I23" s="30"/>
      <c r="J23" s="30"/>
      <c r="K23" s="30"/>
      <c r="L23" s="30"/>
      <c r="M23" s="30" t="str">
        <f t="shared" si="0"/>
        <v/>
      </c>
    </row>
    <row r="24" customHeight="1" spans="1:13">
      <c r="A24" s="14"/>
      <c r="B24" s="19"/>
      <c r="C24" s="14"/>
      <c r="D24" s="18"/>
      <c r="E24" s="32"/>
      <c r="F24" s="14"/>
      <c r="G24" s="14"/>
      <c r="H24" s="30"/>
      <c r="I24" s="30"/>
      <c r="J24" s="30"/>
      <c r="K24" s="30"/>
      <c r="L24" s="30"/>
      <c r="M24" s="30" t="str">
        <f t="shared" si="0"/>
        <v/>
      </c>
    </row>
    <row r="25" customHeight="1" spans="1:13">
      <c r="A25" s="14"/>
      <c r="B25" s="19"/>
      <c r="C25" s="14"/>
      <c r="D25" s="18"/>
      <c r="E25" s="32"/>
      <c r="F25" s="14"/>
      <c r="G25" s="14"/>
      <c r="H25" s="30"/>
      <c r="I25" s="30"/>
      <c r="J25" s="30"/>
      <c r="K25" s="30"/>
      <c r="L25" s="30"/>
      <c r="M25" s="30" t="str">
        <f t="shared" si="0"/>
        <v/>
      </c>
    </row>
    <row r="26" customHeight="1" spans="1:13">
      <c r="A26" s="14"/>
      <c r="B26" s="19"/>
      <c r="C26" s="14"/>
      <c r="D26" s="18"/>
      <c r="E26" s="32"/>
      <c r="F26" s="14"/>
      <c r="G26" s="14"/>
      <c r="H26" s="30"/>
      <c r="I26" s="30"/>
      <c r="J26" s="30"/>
      <c r="K26" s="30"/>
      <c r="L26" s="30"/>
      <c r="M26" s="30"/>
    </row>
    <row r="27" customHeight="1" spans="1:13">
      <c r="A27" s="20" t="s">
        <v>342</v>
      </c>
      <c r="B27" s="22"/>
      <c r="C27" s="34"/>
      <c r="D27" s="18"/>
      <c r="E27" s="34"/>
      <c r="F27" s="34"/>
      <c r="G27" s="34"/>
      <c r="H27" s="30">
        <f>SUM(H6:H26)</f>
        <v>0</v>
      </c>
      <c r="I27" s="30"/>
      <c r="J27" s="30">
        <f>SUM(J6:J26)</f>
        <v>0</v>
      </c>
      <c r="K27" s="30"/>
      <c r="L27" s="30">
        <f>SUM(L6:L26)</f>
        <v>0</v>
      </c>
      <c r="M27" s="30" t="str">
        <f>IF(J27=0,"",(L27-J27)/J27*100)</f>
        <v/>
      </c>
    </row>
    <row r="28" customHeight="1" spans="1:10">
      <c r="A28" s="46" t="str">
        <f>封面!D11&amp;封面!G11</f>
        <v>产权持有单位填表人：徐萍</v>
      </c>
      <c r="J28" s="10" t="str">
        <f>"评估人员："&amp;封面!G20</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B1" location="交易性金融资产汇总!B8" display="返回"/>
    <hyperlink ref="A1" location="索引目录!E11" display="返回索引页"/>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Roman,常规"3-2-3
&amp;"宋体,常规"共&amp;"Times New Roman,常规"&amp;N&amp;"宋体,常规"页第&amp;"Times New Roman,常规"&amp;P&amp;"宋体,常规"页</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3" sqref="A3:S3"/>
    </sheetView>
  </sheetViews>
  <sheetFormatPr defaultColWidth="9" defaultRowHeight="15.75" customHeight="1"/>
  <cols>
    <col min="1" max="1" width="5.25" style="3" customWidth="1"/>
    <col min="2" max="2" width="26.375" style="3" customWidth="1"/>
    <col min="3" max="4" width="9.625" style="3" customWidth="1"/>
    <col min="5" max="5" width="10.375" style="3" customWidth="1"/>
    <col min="6" max="7" width="13.125" style="243" hidden="1" customWidth="1" outlineLevel="1"/>
    <col min="8" max="8" width="16.625" style="243" customWidth="1" collapsed="1"/>
    <col min="9" max="10" width="14.625" style="243" customWidth="1"/>
    <col min="11" max="11" width="14.625" style="3" customWidth="1"/>
    <col min="12" max="16384" width="9" style="3"/>
  </cols>
  <sheetData>
    <row r="1" spans="1:11">
      <c r="A1" s="71" t="s">
        <v>118</v>
      </c>
      <c r="B1" s="5" t="s">
        <v>240</v>
      </c>
      <c r="C1" s="6"/>
      <c r="D1" s="6"/>
      <c r="E1" s="6"/>
      <c r="F1" s="6"/>
      <c r="G1" s="6"/>
      <c r="H1" s="6"/>
      <c r="I1" s="6"/>
      <c r="J1" s="6"/>
      <c r="K1" s="6"/>
    </row>
    <row r="2" s="1" customFormat="1" ht="30" customHeight="1" spans="1:11">
      <c r="A2" s="7" t="s">
        <v>353</v>
      </c>
      <c r="B2" s="8"/>
      <c r="C2" s="8"/>
      <c r="D2" s="8"/>
      <c r="E2" s="8"/>
      <c r="F2" s="8"/>
      <c r="G2" s="8"/>
      <c r="H2" s="8"/>
      <c r="I2" s="8"/>
      <c r="J2" s="8"/>
      <c r="K2" s="8"/>
    </row>
    <row r="3" ht="14.1" customHeight="1" spans="1:11">
      <c r="A3" s="9" t="str">
        <f>CONCATENATE(封面!D9,封面!F9,封面!G9,封面!H9,封面!I9,封面!J9,封面!K9)</f>
        <v>评估基准日：2022年3月28日</v>
      </c>
      <c r="B3" s="9"/>
      <c r="C3" s="9"/>
      <c r="D3" s="9"/>
      <c r="E3" s="9"/>
      <c r="F3" s="9"/>
      <c r="G3" s="9"/>
      <c r="H3" s="9"/>
      <c r="I3" s="25"/>
      <c r="J3" s="25"/>
      <c r="K3" s="25"/>
    </row>
    <row r="4" customHeight="1" spans="1:11">
      <c r="A4" s="10" t="str">
        <f>封面!D7&amp;封面!F7</f>
        <v>产权持有单位：黑龙江龙煤矿山建设有限公司</v>
      </c>
      <c r="K4" s="33" t="s">
        <v>147</v>
      </c>
    </row>
    <row r="5" s="2" customFormat="1" customHeight="1" spans="1:11">
      <c r="A5" s="11" t="s">
        <v>210</v>
      </c>
      <c r="B5" s="11" t="s">
        <v>354</v>
      </c>
      <c r="C5" s="11" t="s">
        <v>355</v>
      </c>
      <c r="D5" s="11" t="s">
        <v>356</v>
      </c>
      <c r="E5" s="11" t="s">
        <v>346</v>
      </c>
      <c r="F5" s="11" t="s">
        <v>243</v>
      </c>
      <c r="G5" s="11" t="s">
        <v>318</v>
      </c>
      <c r="H5" s="255" t="s">
        <v>245</v>
      </c>
      <c r="I5" s="255" t="s">
        <v>246</v>
      </c>
      <c r="J5" s="255" t="s">
        <v>248</v>
      </c>
      <c r="K5" s="11" t="s">
        <v>213</v>
      </c>
    </row>
    <row r="6" customHeight="1" spans="1:11">
      <c r="A6" s="14"/>
      <c r="B6" s="19"/>
      <c r="C6" s="18"/>
      <c r="D6" s="18"/>
      <c r="E6" s="34"/>
      <c r="F6" s="30"/>
      <c r="G6" s="30"/>
      <c r="H6" s="30"/>
      <c r="I6" s="30"/>
      <c r="J6" s="30" t="str">
        <f>IF(H6=0,"",(I6-H6)/H6*100)</f>
        <v/>
      </c>
      <c r="K6" s="34"/>
    </row>
    <row r="7" customHeight="1" spans="1:11">
      <c r="A7" s="14"/>
      <c r="B7" s="19"/>
      <c r="C7" s="18"/>
      <c r="D7" s="18"/>
      <c r="E7" s="34"/>
      <c r="F7" s="30"/>
      <c r="G7" s="30"/>
      <c r="H7" s="30"/>
      <c r="I7" s="30"/>
      <c r="J7" s="30" t="str">
        <f t="shared" ref="J7:J27" si="0">IF(H7=0,"",(I7-H7)/H7*100)</f>
        <v/>
      </c>
      <c r="K7" s="34"/>
    </row>
    <row r="8" customHeight="1" spans="1:11">
      <c r="A8" s="14"/>
      <c r="B8" s="19"/>
      <c r="C8" s="18"/>
      <c r="D8" s="18"/>
      <c r="E8" s="34"/>
      <c r="F8" s="30"/>
      <c r="G8" s="30"/>
      <c r="H8" s="30"/>
      <c r="I8" s="30"/>
      <c r="J8" s="30" t="str">
        <f t="shared" si="0"/>
        <v/>
      </c>
      <c r="K8" s="34"/>
    </row>
    <row r="9" customHeight="1" spans="1:11">
      <c r="A9" s="14"/>
      <c r="B9" s="19"/>
      <c r="C9" s="18"/>
      <c r="D9" s="18"/>
      <c r="E9" s="34"/>
      <c r="F9" s="30"/>
      <c r="G9" s="30"/>
      <c r="H9" s="30"/>
      <c r="I9" s="30"/>
      <c r="J9" s="30" t="str">
        <f t="shared" si="0"/>
        <v/>
      </c>
      <c r="K9" s="34"/>
    </row>
    <row r="10" customHeight="1" spans="1:11">
      <c r="A10" s="14"/>
      <c r="B10" s="19"/>
      <c r="C10" s="18"/>
      <c r="D10" s="18"/>
      <c r="E10" s="34"/>
      <c r="F10" s="30"/>
      <c r="G10" s="30"/>
      <c r="H10" s="30"/>
      <c r="I10" s="30"/>
      <c r="J10" s="30" t="str">
        <f t="shared" si="0"/>
        <v/>
      </c>
      <c r="K10" s="34"/>
    </row>
    <row r="11" customHeight="1" spans="1:11">
      <c r="A11" s="14"/>
      <c r="B11" s="19"/>
      <c r="C11" s="18"/>
      <c r="D11" s="18"/>
      <c r="E11" s="34"/>
      <c r="F11" s="30"/>
      <c r="G11" s="30"/>
      <c r="H11" s="30"/>
      <c r="I11" s="30"/>
      <c r="J11" s="30" t="str">
        <f t="shared" si="0"/>
        <v/>
      </c>
      <c r="K11" s="34"/>
    </row>
    <row r="12" customHeight="1" spans="1:11">
      <c r="A12" s="14"/>
      <c r="B12" s="19"/>
      <c r="C12" s="18"/>
      <c r="D12" s="18"/>
      <c r="E12" s="34"/>
      <c r="F12" s="30"/>
      <c r="G12" s="30"/>
      <c r="H12" s="30"/>
      <c r="I12" s="30"/>
      <c r="J12" s="30" t="str">
        <f t="shared" si="0"/>
        <v/>
      </c>
      <c r="K12" s="34"/>
    </row>
    <row r="13" customHeight="1" spans="1:11">
      <c r="A13" s="14"/>
      <c r="B13" s="19"/>
      <c r="C13" s="18"/>
      <c r="D13" s="18"/>
      <c r="E13" s="34"/>
      <c r="F13" s="30"/>
      <c r="G13" s="30"/>
      <c r="H13" s="30"/>
      <c r="I13" s="30"/>
      <c r="J13" s="30" t="str">
        <f t="shared" si="0"/>
        <v/>
      </c>
      <c r="K13" s="34"/>
    </row>
    <row r="14" customHeight="1" spans="1:11">
      <c r="A14" s="14"/>
      <c r="B14" s="19"/>
      <c r="C14" s="18"/>
      <c r="D14" s="18"/>
      <c r="E14" s="34"/>
      <c r="F14" s="30"/>
      <c r="G14" s="30"/>
      <c r="H14" s="30"/>
      <c r="I14" s="30"/>
      <c r="J14" s="30" t="str">
        <f t="shared" si="0"/>
        <v/>
      </c>
      <c r="K14" s="34"/>
    </row>
    <row r="15" customHeight="1" spans="1:11">
      <c r="A15" s="14"/>
      <c r="B15" s="19"/>
      <c r="C15" s="18"/>
      <c r="D15" s="18"/>
      <c r="E15" s="34"/>
      <c r="F15" s="30"/>
      <c r="G15" s="30"/>
      <c r="H15" s="30"/>
      <c r="I15" s="30"/>
      <c r="J15" s="30" t="str">
        <f t="shared" si="0"/>
        <v/>
      </c>
      <c r="K15" s="34"/>
    </row>
    <row r="16" customHeight="1" spans="1:11">
      <c r="A16" s="14"/>
      <c r="B16" s="19"/>
      <c r="C16" s="18"/>
      <c r="D16" s="18"/>
      <c r="E16" s="34"/>
      <c r="F16" s="30"/>
      <c r="G16" s="30"/>
      <c r="H16" s="30"/>
      <c r="I16" s="30"/>
      <c r="J16" s="30" t="str">
        <f t="shared" si="0"/>
        <v/>
      </c>
      <c r="K16" s="34"/>
    </row>
    <row r="17" customHeight="1" spans="1:11">
      <c r="A17" s="14"/>
      <c r="B17" s="19"/>
      <c r="C17" s="18"/>
      <c r="D17" s="18"/>
      <c r="E17" s="34"/>
      <c r="F17" s="30"/>
      <c r="G17" s="30"/>
      <c r="H17" s="30"/>
      <c r="I17" s="30"/>
      <c r="J17" s="30" t="str">
        <f t="shared" si="0"/>
        <v/>
      </c>
      <c r="K17" s="34"/>
    </row>
    <row r="18" customHeight="1" spans="1:11">
      <c r="A18" s="14"/>
      <c r="B18" s="19"/>
      <c r="C18" s="18"/>
      <c r="D18" s="18"/>
      <c r="E18" s="34"/>
      <c r="F18" s="30"/>
      <c r="G18" s="30"/>
      <c r="H18" s="30"/>
      <c r="I18" s="30"/>
      <c r="J18" s="30" t="str">
        <f t="shared" si="0"/>
        <v/>
      </c>
      <c r="K18" s="34"/>
    </row>
    <row r="19" customHeight="1" spans="1:11">
      <c r="A19" s="14"/>
      <c r="B19" s="19"/>
      <c r="C19" s="18"/>
      <c r="D19" s="18"/>
      <c r="E19" s="34"/>
      <c r="F19" s="30"/>
      <c r="G19" s="30"/>
      <c r="H19" s="30"/>
      <c r="I19" s="30"/>
      <c r="J19" s="30" t="str">
        <f t="shared" si="0"/>
        <v/>
      </c>
      <c r="K19" s="34"/>
    </row>
    <row r="20" customHeight="1" spans="1:11">
      <c r="A20" s="14"/>
      <c r="B20" s="19"/>
      <c r="C20" s="18"/>
      <c r="D20" s="18"/>
      <c r="E20" s="34"/>
      <c r="F20" s="30"/>
      <c r="G20" s="30"/>
      <c r="H20" s="30"/>
      <c r="I20" s="30"/>
      <c r="J20" s="30" t="str">
        <f t="shared" si="0"/>
        <v/>
      </c>
      <c r="K20" s="34"/>
    </row>
    <row r="21" customHeight="1" spans="1:11">
      <c r="A21" s="14"/>
      <c r="B21" s="19"/>
      <c r="C21" s="18"/>
      <c r="D21" s="18"/>
      <c r="E21" s="34"/>
      <c r="F21" s="30"/>
      <c r="G21" s="30"/>
      <c r="H21" s="30"/>
      <c r="I21" s="30"/>
      <c r="J21" s="30" t="str">
        <f t="shared" si="0"/>
        <v/>
      </c>
      <c r="K21" s="34"/>
    </row>
    <row r="22" customHeight="1" spans="1:11">
      <c r="A22" s="14"/>
      <c r="B22" s="19"/>
      <c r="C22" s="18"/>
      <c r="D22" s="18"/>
      <c r="E22" s="34"/>
      <c r="F22" s="30"/>
      <c r="G22" s="30"/>
      <c r="H22" s="30"/>
      <c r="I22" s="30"/>
      <c r="J22" s="30" t="str">
        <f t="shared" si="0"/>
        <v/>
      </c>
      <c r="K22" s="34"/>
    </row>
    <row r="23" customHeight="1" spans="1:11">
      <c r="A23" s="14"/>
      <c r="B23" s="19"/>
      <c r="C23" s="18"/>
      <c r="D23" s="18"/>
      <c r="E23" s="34"/>
      <c r="F23" s="30"/>
      <c r="G23" s="30"/>
      <c r="H23" s="30"/>
      <c r="I23" s="30"/>
      <c r="J23" s="30" t="str">
        <f t="shared" si="0"/>
        <v/>
      </c>
      <c r="K23" s="34"/>
    </row>
    <row r="24" customHeight="1" spans="1:11">
      <c r="A24" s="14"/>
      <c r="B24" s="19"/>
      <c r="C24" s="18"/>
      <c r="D24" s="18"/>
      <c r="E24" s="34"/>
      <c r="F24" s="30"/>
      <c r="G24" s="30"/>
      <c r="H24" s="30"/>
      <c r="I24" s="30"/>
      <c r="J24" s="30" t="str">
        <f t="shared" si="0"/>
        <v/>
      </c>
      <c r="K24" s="34"/>
    </row>
    <row r="25" customHeight="1" spans="1:11">
      <c r="A25" s="14"/>
      <c r="B25" s="19"/>
      <c r="C25" s="18"/>
      <c r="D25" s="18"/>
      <c r="E25" s="34"/>
      <c r="F25" s="30"/>
      <c r="G25" s="30"/>
      <c r="H25" s="30"/>
      <c r="I25" s="30"/>
      <c r="J25" s="30" t="str">
        <f t="shared" si="0"/>
        <v/>
      </c>
      <c r="K25" s="34"/>
    </row>
    <row r="26" customHeight="1" spans="1:11">
      <c r="A26" s="14"/>
      <c r="B26" s="19"/>
      <c r="C26" s="18"/>
      <c r="D26" s="18"/>
      <c r="E26" s="34"/>
      <c r="F26" s="30"/>
      <c r="G26" s="30"/>
      <c r="H26" s="30"/>
      <c r="I26" s="30"/>
      <c r="J26" s="30" t="str">
        <f t="shared" si="0"/>
        <v/>
      </c>
      <c r="K26" s="34"/>
    </row>
    <row r="27" customHeight="1" spans="1:11">
      <c r="A27" s="20" t="s">
        <v>357</v>
      </c>
      <c r="B27" s="22"/>
      <c r="C27" s="18"/>
      <c r="D27" s="18"/>
      <c r="E27" s="34"/>
      <c r="F27" s="30">
        <f>SUM(F6:F26)</f>
        <v>0</v>
      </c>
      <c r="G27" s="30"/>
      <c r="H27" s="30">
        <f>SUM(H6:H26)</f>
        <v>0</v>
      </c>
      <c r="I27" s="30">
        <f>SUM(I6:I26)</f>
        <v>0</v>
      </c>
      <c r="J27" s="30" t="str">
        <f t="shared" si="0"/>
        <v/>
      </c>
      <c r="K27" s="34"/>
    </row>
    <row r="28" customHeight="1" spans="1:8">
      <c r="A28" s="46" t="str">
        <f>封面!D11&amp;封面!G11</f>
        <v>产权持有单位填表人：徐萍</v>
      </c>
      <c r="H28" s="10" t="str">
        <f>"评估人员："&amp;封面!G20</f>
        <v>评估人员：</v>
      </c>
    </row>
    <row r="29" customHeight="1" spans="1:1">
      <c r="A29" s="46" t="str">
        <f>CONCATENATE(封面!D13,封面!F13,封面!G13,封面!H13,封面!I13,封面!J13,封面!K13)</f>
        <v>填表日期：2022年4月1日</v>
      </c>
    </row>
  </sheetData>
  <mergeCells count="3">
    <mergeCell ref="A2:K2"/>
    <mergeCell ref="A3:K3"/>
    <mergeCell ref="A27:B27"/>
  </mergeCells>
  <hyperlinks>
    <hyperlink ref="A1" location="索引目录!D12" display="返回索引页"/>
    <hyperlink ref="B1" location="流动汇总!B8"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Roman,常规"3-3
&amp;"宋体,常规"共&amp;"Times New Roman,常规"&amp;N&amp;"宋体,常规"页第&amp;"Times New Roman,常规"&amp;P&amp;"宋体,常规"页</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4"/>
  <sheetViews>
    <sheetView workbookViewId="0">
      <selection activeCell="A3" sqref="A3:S3"/>
    </sheetView>
  </sheetViews>
  <sheetFormatPr defaultColWidth="9" defaultRowHeight="15.75" customHeight="1"/>
  <cols>
    <col min="1" max="1" width="5.25" style="3" customWidth="1"/>
    <col min="2" max="2" width="24.125" style="3" customWidth="1"/>
    <col min="3" max="3" width="11.125" style="3" customWidth="1"/>
    <col min="4" max="4" width="9.5" style="3" customWidth="1"/>
    <col min="5" max="5" width="8" style="3" customWidth="1"/>
    <col min="6" max="6" width="13.125" style="3" hidden="1" customWidth="1" outlineLevel="1"/>
    <col min="7" max="7" width="10.375" style="243" hidden="1" customWidth="1" outlineLevel="1"/>
    <col min="8" max="11" width="8.75" style="243" hidden="1" customWidth="1" outlineLevel="1"/>
    <col min="12" max="12" width="10.375" style="243" hidden="1" customWidth="1" outlineLevel="1"/>
    <col min="13" max="13" width="8.25" style="243" hidden="1" customWidth="1" outlineLevel="1"/>
    <col min="14" max="15" width="10.75" style="264" hidden="1" customWidth="1" outlineLevel="1"/>
    <col min="16" max="16" width="19.625" style="3" customWidth="1" collapsed="1"/>
    <col min="17" max="17" width="19.625" style="3" customWidth="1"/>
    <col min="18" max="18" width="9.625" style="3" customWidth="1"/>
    <col min="19" max="19" width="14.75" style="3" customWidth="1"/>
    <col min="20" max="16384" width="9" style="3"/>
  </cols>
  <sheetData>
    <row r="1" spans="1:19">
      <c r="A1" s="4" t="s">
        <v>118</v>
      </c>
      <c r="B1" s="5" t="s">
        <v>358</v>
      </c>
      <c r="C1" s="6"/>
      <c r="D1" s="6"/>
      <c r="E1" s="6"/>
      <c r="F1" s="6"/>
      <c r="G1" s="6"/>
      <c r="H1" s="6"/>
      <c r="I1" s="6"/>
      <c r="J1" s="6"/>
      <c r="K1" s="6"/>
      <c r="L1" s="6"/>
      <c r="M1" s="6"/>
      <c r="N1" s="6"/>
      <c r="O1" s="6"/>
      <c r="P1" s="6"/>
      <c r="Q1" s="6"/>
      <c r="R1" s="6"/>
      <c r="S1" s="6"/>
    </row>
    <row r="2" s="1" customFormat="1" ht="30" customHeight="1" spans="1:19">
      <c r="A2" s="7" t="s">
        <v>359</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row>
    <row r="4" customHeight="1" spans="1:19">
      <c r="A4" s="10" t="str">
        <f>封面!D7&amp;封面!F7</f>
        <v>产权持有单位：黑龙江龙煤矿山建设有限公司</v>
      </c>
      <c r="M4" s="268" t="s">
        <v>360</v>
      </c>
      <c r="N4" s="269" t="s">
        <v>361</v>
      </c>
      <c r="O4" s="270"/>
      <c r="S4" s="33" t="s">
        <v>147</v>
      </c>
    </row>
    <row r="5" s="2" customFormat="1" customHeight="1" spans="1:19">
      <c r="A5" s="11" t="s">
        <v>210</v>
      </c>
      <c r="B5" s="11" t="s">
        <v>362</v>
      </c>
      <c r="C5" s="11" t="s">
        <v>363</v>
      </c>
      <c r="D5" s="11" t="s">
        <v>364</v>
      </c>
      <c r="E5" s="11" t="s">
        <v>365</v>
      </c>
      <c r="F5" s="11" t="s">
        <v>243</v>
      </c>
      <c r="G5" s="265" t="s">
        <v>366</v>
      </c>
      <c r="H5" s="266" t="s">
        <v>367</v>
      </c>
      <c r="I5" s="265" t="s">
        <v>368</v>
      </c>
      <c r="J5" s="265" t="s">
        <v>369</v>
      </c>
      <c r="K5" s="265" t="s">
        <v>370</v>
      </c>
      <c r="L5" s="265" t="s">
        <v>371</v>
      </c>
      <c r="M5" s="271"/>
      <c r="N5" s="272"/>
      <c r="O5" s="269" t="s">
        <v>318</v>
      </c>
      <c r="P5" s="11" t="s">
        <v>245</v>
      </c>
      <c r="Q5" s="11" t="s">
        <v>246</v>
      </c>
      <c r="R5" s="11" t="s">
        <v>248</v>
      </c>
      <c r="S5" s="11" t="s">
        <v>213</v>
      </c>
    </row>
    <row r="6" customHeight="1" spans="1:19">
      <c r="A6" s="14"/>
      <c r="B6" s="19"/>
      <c r="C6" s="14"/>
      <c r="D6" s="18"/>
      <c r="E6" s="14"/>
      <c r="F6" s="30"/>
      <c r="G6" s="267"/>
      <c r="H6" s="267"/>
      <c r="I6" s="267"/>
      <c r="J6" s="267"/>
      <c r="K6" s="267"/>
      <c r="L6" s="267"/>
      <c r="M6" s="267">
        <f>SUM(G6:L6)-F6</f>
        <v>0</v>
      </c>
      <c r="N6" s="273"/>
      <c r="O6" s="273"/>
      <c r="P6" s="30"/>
      <c r="Q6" s="30"/>
      <c r="R6" s="30" t="str">
        <f>IF(P6=0,"",(Q6-P6)/P6*100)</f>
        <v/>
      </c>
      <c r="S6" s="34"/>
    </row>
    <row r="7" customHeight="1" spans="1:19">
      <c r="A7" s="14"/>
      <c r="B7" s="19"/>
      <c r="C7" s="14"/>
      <c r="D7" s="18"/>
      <c r="E7" s="14"/>
      <c r="F7" s="30"/>
      <c r="G7" s="267"/>
      <c r="H7" s="267"/>
      <c r="I7" s="267"/>
      <c r="J7" s="267"/>
      <c r="K7" s="267"/>
      <c r="L7" s="267"/>
      <c r="M7" s="267">
        <f t="shared" ref="M7:M25" si="0">SUM(G7:L7)-F7</f>
        <v>0</v>
      </c>
      <c r="N7" s="273"/>
      <c r="O7" s="273"/>
      <c r="P7" s="30"/>
      <c r="Q7" s="30"/>
      <c r="R7" s="30" t="str">
        <f t="shared" ref="R7:R27" si="1">IF(P7=0,"",(Q7-P7)/P7*100)</f>
        <v/>
      </c>
      <c r="S7" s="34"/>
    </row>
    <row r="8" customHeight="1" spans="1:19">
      <c r="A8" s="14"/>
      <c r="B8" s="19"/>
      <c r="C8" s="14"/>
      <c r="D8" s="18"/>
      <c r="E8" s="14"/>
      <c r="F8" s="30"/>
      <c r="G8" s="267"/>
      <c r="H8" s="267"/>
      <c r="I8" s="267"/>
      <c r="J8" s="267"/>
      <c r="K8" s="267"/>
      <c r="L8" s="267"/>
      <c r="M8" s="267">
        <f t="shared" si="0"/>
        <v>0</v>
      </c>
      <c r="N8" s="273"/>
      <c r="O8" s="273"/>
      <c r="P8" s="30"/>
      <c r="Q8" s="30"/>
      <c r="R8" s="30" t="str">
        <f t="shared" si="1"/>
        <v/>
      </c>
      <c r="S8" s="34"/>
    </row>
    <row r="9" customHeight="1" spans="1:19">
      <c r="A9" s="14"/>
      <c r="B9" s="19"/>
      <c r="C9" s="14"/>
      <c r="D9" s="18"/>
      <c r="E9" s="14"/>
      <c r="F9" s="30"/>
      <c r="G9" s="267"/>
      <c r="H9" s="267"/>
      <c r="I9" s="267"/>
      <c r="J9" s="267"/>
      <c r="K9" s="267"/>
      <c r="L9" s="267"/>
      <c r="M9" s="267">
        <f t="shared" si="0"/>
        <v>0</v>
      </c>
      <c r="N9" s="273"/>
      <c r="O9" s="273"/>
      <c r="P9" s="30"/>
      <c r="Q9" s="30"/>
      <c r="R9" s="30" t="str">
        <f t="shared" si="1"/>
        <v/>
      </c>
      <c r="S9" s="34"/>
    </row>
    <row r="10" customHeight="1" spans="1:19">
      <c r="A10" s="14"/>
      <c r="B10" s="19"/>
      <c r="C10" s="14"/>
      <c r="D10" s="18"/>
      <c r="E10" s="14"/>
      <c r="F10" s="30"/>
      <c r="G10" s="267"/>
      <c r="H10" s="267"/>
      <c r="I10" s="267"/>
      <c r="J10" s="267"/>
      <c r="K10" s="267"/>
      <c r="L10" s="267"/>
      <c r="M10" s="267">
        <f t="shared" si="0"/>
        <v>0</v>
      </c>
      <c r="N10" s="273"/>
      <c r="O10" s="273"/>
      <c r="P10" s="30"/>
      <c r="Q10" s="30"/>
      <c r="R10" s="30" t="str">
        <f t="shared" si="1"/>
        <v/>
      </c>
      <c r="S10" s="34"/>
    </row>
    <row r="11" customHeight="1" spans="1:19">
      <c r="A11" s="14"/>
      <c r="B11" s="19"/>
      <c r="C11" s="14"/>
      <c r="D11" s="18"/>
      <c r="E11" s="14"/>
      <c r="F11" s="30"/>
      <c r="G11" s="267"/>
      <c r="H11" s="267"/>
      <c r="I11" s="267"/>
      <c r="J11" s="267"/>
      <c r="K11" s="267"/>
      <c r="L11" s="267"/>
      <c r="M11" s="267">
        <f t="shared" si="0"/>
        <v>0</v>
      </c>
      <c r="N11" s="273"/>
      <c r="O11" s="273"/>
      <c r="P11" s="30"/>
      <c r="Q11" s="30"/>
      <c r="R11" s="30" t="str">
        <f t="shared" si="1"/>
        <v/>
      </c>
      <c r="S11" s="34"/>
    </row>
    <row r="12" customHeight="1" spans="1:19">
      <c r="A12" s="14"/>
      <c r="B12" s="19"/>
      <c r="C12" s="14"/>
      <c r="D12" s="18"/>
      <c r="E12" s="14"/>
      <c r="F12" s="30"/>
      <c r="G12" s="267"/>
      <c r="H12" s="267"/>
      <c r="I12" s="267"/>
      <c r="J12" s="267"/>
      <c r="K12" s="267"/>
      <c r="L12" s="267"/>
      <c r="M12" s="267">
        <f t="shared" si="0"/>
        <v>0</v>
      </c>
      <c r="N12" s="273"/>
      <c r="O12" s="273"/>
      <c r="P12" s="30"/>
      <c r="Q12" s="30"/>
      <c r="R12" s="30" t="str">
        <f t="shared" si="1"/>
        <v/>
      </c>
      <c r="S12" s="34"/>
    </row>
    <row r="13" customHeight="1" spans="1:19">
      <c r="A13" s="14"/>
      <c r="B13" s="19"/>
      <c r="C13" s="14"/>
      <c r="D13" s="18"/>
      <c r="E13" s="14"/>
      <c r="F13" s="30"/>
      <c r="G13" s="267"/>
      <c r="H13" s="267"/>
      <c r="I13" s="267"/>
      <c r="J13" s="267"/>
      <c r="K13" s="267"/>
      <c r="L13" s="267"/>
      <c r="M13" s="267">
        <f t="shared" si="0"/>
        <v>0</v>
      </c>
      <c r="N13" s="273"/>
      <c r="O13" s="273"/>
      <c r="P13" s="30"/>
      <c r="Q13" s="30"/>
      <c r="R13" s="30" t="str">
        <f t="shared" si="1"/>
        <v/>
      </c>
      <c r="S13" s="34"/>
    </row>
    <row r="14" customHeight="1" spans="1:19">
      <c r="A14" s="14"/>
      <c r="B14" s="19"/>
      <c r="C14" s="14"/>
      <c r="D14" s="18"/>
      <c r="E14" s="14"/>
      <c r="F14" s="30"/>
      <c r="G14" s="267"/>
      <c r="H14" s="267"/>
      <c r="I14" s="267"/>
      <c r="J14" s="267"/>
      <c r="K14" s="267"/>
      <c r="L14" s="267"/>
      <c r="M14" s="267">
        <f t="shared" si="0"/>
        <v>0</v>
      </c>
      <c r="N14" s="273"/>
      <c r="O14" s="273"/>
      <c r="P14" s="30"/>
      <c r="Q14" s="30"/>
      <c r="R14" s="30" t="str">
        <f t="shared" si="1"/>
        <v/>
      </c>
      <c r="S14" s="34"/>
    </row>
    <row r="15" customHeight="1" spans="1:19">
      <c r="A15" s="14"/>
      <c r="B15" s="19"/>
      <c r="C15" s="14"/>
      <c r="D15" s="18"/>
      <c r="E15" s="14"/>
      <c r="F15" s="30"/>
      <c r="G15" s="267"/>
      <c r="H15" s="267"/>
      <c r="I15" s="267"/>
      <c r="J15" s="267"/>
      <c r="K15" s="267"/>
      <c r="L15" s="267"/>
      <c r="M15" s="267">
        <f t="shared" si="0"/>
        <v>0</v>
      </c>
      <c r="N15" s="273"/>
      <c r="O15" s="273"/>
      <c r="P15" s="30"/>
      <c r="Q15" s="30"/>
      <c r="R15" s="30" t="str">
        <f t="shared" si="1"/>
        <v/>
      </c>
      <c r="S15" s="34"/>
    </row>
    <row r="16" customHeight="1" spans="1:19">
      <c r="A16" s="14"/>
      <c r="B16" s="19"/>
      <c r="C16" s="14"/>
      <c r="D16" s="18"/>
      <c r="E16" s="14"/>
      <c r="F16" s="30"/>
      <c r="G16" s="267"/>
      <c r="H16" s="267"/>
      <c r="I16" s="267"/>
      <c r="J16" s="267"/>
      <c r="K16" s="267"/>
      <c r="L16" s="267"/>
      <c r="M16" s="267">
        <f t="shared" si="0"/>
        <v>0</v>
      </c>
      <c r="N16" s="273"/>
      <c r="O16" s="273"/>
      <c r="P16" s="30"/>
      <c r="Q16" s="30"/>
      <c r="R16" s="30" t="str">
        <f t="shared" si="1"/>
        <v/>
      </c>
      <c r="S16" s="34"/>
    </row>
    <row r="17" customHeight="1" spans="1:19">
      <c r="A17" s="14"/>
      <c r="B17" s="19"/>
      <c r="C17" s="14"/>
      <c r="D17" s="18"/>
      <c r="E17" s="14"/>
      <c r="F17" s="30"/>
      <c r="G17" s="267"/>
      <c r="H17" s="267"/>
      <c r="I17" s="267"/>
      <c r="J17" s="267"/>
      <c r="K17" s="267"/>
      <c r="L17" s="267"/>
      <c r="M17" s="267">
        <f t="shared" si="0"/>
        <v>0</v>
      </c>
      <c r="N17" s="273"/>
      <c r="O17" s="273"/>
      <c r="P17" s="30"/>
      <c r="Q17" s="30"/>
      <c r="R17" s="30" t="str">
        <f t="shared" si="1"/>
        <v/>
      </c>
      <c r="S17" s="34"/>
    </row>
    <row r="18" customHeight="1" spans="1:19">
      <c r="A18" s="14"/>
      <c r="B18" s="19"/>
      <c r="C18" s="14"/>
      <c r="D18" s="18"/>
      <c r="E18" s="14"/>
      <c r="F18" s="30"/>
      <c r="G18" s="267"/>
      <c r="H18" s="267"/>
      <c r="I18" s="267"/>
      <c r="J18" s="267"/>
      <c r="K18" s="267"/>
      <c r="L18" s="267"/>
      <c r="M18" s="267">
        <f t="shared" si="0"/>
        <v>0</v>
      </c>
      <c r="N18" s="273"/>
      <c r="O18" s="273"/>
      <c r="P18" s="30"/>
      <c r="Q18" s="30"/>
      <c r="R18" s="30" t="str">
        <f t="shared" si="1"/>
        <v/>
      </c>
      <c r="S18" s="34"/>
    </row>
    <row r="19" customHeight="1" spans="1:19">
      <c r="A19" s="14"/>
      <c r="B19" s="19"/>
      <c r="C19" s="14"/>
      <c r="D19" s="18"/>
      <c r="E19" s="14"/>
      <c r="F19" s="30"/>
      <c r="G19" s="267"/>
      <c r="H19" s="267"/>
      <c r="I19" s="267"/>
      <c r="J19" s="267"/>
      <c r="K19" s="267"/>
      <c r="L19" s="267"/>
      <c r="M19" s="267">
        <f t="shared" si="0"/>
        <v>0</v>
      </c>
      <c r="N19" s="273"/>
      <c r="O19" s="273"/>
      <c r="P19" s="30"/>
      <c r="Q19" s="30"/>
      <c r="R19" s="30" t="str">
        <f t="shared" si="1"/>
        <v/>
      </c>
      <c r="S19" s="34"/>
    </row>
    <row r="20" customHeight="1" spans="1:19">
      <c r="A20" s="14"/>
      <c r="B20" s="19"/>
      <c r="C20" s="14"/>
      <c r="D20" s="18"/>
      <c r="E20" s="14"/>
      <c r="F20" s="30"/>
      <c r="G20" s="267"/>
      <c r="H20" s="267"/>
      <c r="I20" s="267"/>
      <c r="J20" s="267"/>
      <c r="K20" s="267"/>
      <c r="L20" s="267"/>
      <c r="M20" s="267">
        <f t="shared" si="0"/>
        <v>0</v>
      </c>
      <c r="N20" s="273"/>
      <c r="O20" s="273"/>
      <c r="P20" s="30"/>
      <c r="Q20" s="30"/>
      <c r="R20" s="30" t="str">
        <f t="shared" si="1"/>
        <v/>
      </c>
      <c r="S20" s="34"/>
    </row>
    <row r="21" customHeight="1" spans="1:19">
      <c r="A21" s="14"/>
      <c r="B21" s="19"/>
      <c r="C21" s="14"/>
      <c r="D21" s="18"/>
      <c r="E21" s="14"/>
      <c r="F21" s="30"/>
      <c r="G21" s="267"/>
      <c r="H21" s="267"/>
      <c r="I21" s="267"/>
      <c r="J21" s="267"/>
      <c r="K21" s="267"/>
      <c r="L21" s="267"/>
      <c r="M21" s="267">
        <f t="shared" si="0"/>
        <v>0</v>
      </c>
      <c r="N21" s="273"/>
      <c r="O21" s="273"/>
      <c r="P21" s="30"/>
      <c r="Q21" s="30"/>
      <c r="R21" s="30" t="str">
        <f t="shared" si="1"/>
        <v/>
      </c>
      <c r="S21" s="34"/>
    </row>
    <row r="22" customHeight="1" spans="1:19">
      <c r="A22" s="14"/>
      <c r="B22" s="19"/>
      <c r="C22" s="14"/>
      <c r="D22" s="18"/>
      <c r="E22" s="14"/>
      <c r="F22" s="30"/>
      <c r="G22" s="267"/>
      <c r="H22" s="267"/>
      <c r="I22" s="267"/>
      <c r="J22" s="267"/>
      <c r="K22" s="267"/>
      <c r="L22" s="267"/>
      <c r="M22" s="267">
        <f t="shared" si="0"/>
        <v>0</v>
      </c>
      <c r="N22" s="273"/>
      <c r="O22" s="273"/>
      <c r="P22" s="30"/>
      <c r="Q22" s="30"/>
      <c r="R22" s="30" t="str">
        <f t="shared" si="1"/>
        <v/>
      </c>
      <c r="S22" s="34"/>
    </row>
    <row r="23" customHeight="1" spans="1:19">
      <c r="A23" s="14"/>
      <c r="B23" s="19"/>
      <c r="C23" s="14"/>
      <c r="D23" s="18"/>
      <c r="E23" s="14"/>
      <c r="F23" s="30"/>
      <c r="G23" s="267"/>
      <c r="H23" s="267"/>
      <c r="I23" s="267"/>
      <c r="J23" s="267"/>
      <c r="K23" s="267"/>
      <c r="L23" s="267"/>
      <c r="M23" s="267">
        <f t="shared" si="0"/>
        <v>0</v>
      </c>
      <c r="N23" s="273"/>
      <c r="O23" s="273"/>
      <c r="P23" s="30"/>
      <c r="Q23" s="30"/>
      <c r="R23" s="30" t="str">
        <f t="shared" si="1"/>
        <v/>
      </c>
      <c r="S23" s="34"/>
    </row>
    <row r="24" customHeight="1" spans="1:19">
      <c r="A24" s="20" t="s">
        <v>357</v>
      </c>
      <c r="B24" s="22"/>
      <c r="C24" s="14"/>
      <c r="D24" s="18"/>
      <c r="E24" s="14"/>
      <c r="F24" s="30">
        <f>SUM(F6:F23)</f>
        <v>0</v>
      </c>
      <c r="G24" s="267">
        <f t="shared" ref="G24:Q24" si="2">SUM(G6:G23)</f>
        <v>0</v>
      </c>
      <c r="H24" s="267">
        <f t="shared" si="2"/>
        <v>0</v>
      </c>
      <c r="I24" s="267">
        <f t="shared" si="2"/>
        <v>0</v>
      </c>
      <c r="J24" s="267">
        <f t="shared" si="2"/>
        <v>0</v>
      </c>
      <c r="K24" s="267">
        <f t="shared" si="2"/>
        <v>0</v>
      </c>
      <c r="L24" s="267">
        <f t="shared" si="2"/>
        <v>0</v>
      </c>
      <c r="M24" s="267">
        <f t="shared" si="0"/>
        <v>0</v>
      </c>
      <c r="N24" s="273">
        <f>SUM(N6:N23)</f>
        <v>0</v>
      </c>
      <c r="O24" s="273"/>
      <c r="P24" s="30">
        <f t="shared" si="2"/>
        <v>0</v>
      </c>
      <c r="Q24" s="30">
        <f t="shared" si="2"/>
        <v>0</v>
      </c>
      <c r="R24" s="30" t="str">
        <f t="shared" si="1"/>
        <v/>
      </c>
      <c r="S24" s="34"/>
    </row>
    <row r="25" customHeight="1" spans="1:19">
      <c r="A25" s="20" t="s">
        <v>372</v>
      </c>
      <c r="B25" s="22"/>
      <c r="C25" s="14"/>
      <c r="D25" s="18"/>
      <c r="E25" s="14"/>
      <c r="F25" s="30"/>
      <c r="G25" s="267"/>
      <c r="H25" s="267"/>
      <c r="I25" s="267"/>
      <c r="J25" s="267"/>
      <c r="K25" s="267"/>
      <c r="L25" s="267"/>
      <c r="M25" s="267">
        <f t="shared" si="0"/>
        <v>0</v>
      </c>
      <c r="N25" s="273"/>
      <c r="O25" s="273"/>
      <c r="P25" s="30">
        <f>F24</f>
        <v>0</v>
      </c>
      <c r="Q25" s="30">
        <v>0</v>
      </c>
      <c r="R25" s="30" t="str">
        <f t="shared" si="1"/>
        <v/>
      </c>
      <c r="S25" s="34"/>
    </row>
    <row r="26" customHeight="1" spans="1:19">
      <c r="A26" s="20" t="s">
        <v>373</v>
      </c>
      <c r="B26" s="22"/>
      <c r="C26" s="14"/>
      <c r="D26" s="18"/>
      <c r="E26" s="14"/>
      <c r="F26" s="30"/>
      <c r="G26" s="267"/>
      <c r="H26" s="267"/>
      <c r="I26" s="267"/>
      <c r="J26" s="267"/>
      <c r="K26" s="267"/>
      <c r="L26" s="267"/>
      <c r="M26" s="267"/>
      <c r="N26" s="273"/>
      <c r="O26" s="273"/>
      <c r="P26" s="30"/>
      <c r="Q26" s="30"/>
      <c r="R26" s="30" t="str">
        <f t="shared" si="1"/>
        <v/>
      </c>
      <c r="S26" s="34"/>
    </row>
    <row r="27" customHeight="1" spans="1:19">
      <c r="A27" s="20" t="s">
        <v>374</v>
      </c>
      <c r="B27" s="22"/>
      <c r="C27" s="34"/>
      <c r="D27" s="18"/>
      <c r="E27" s="34"/>
      <c r="F27" s="30">
        <f>F24-F25-F26</f>
        <v>0</v>
      </c>
      <c r="G27" s="267">
        <f t="shared" ref="G27:Q27" si="3">G24-G25-G26</f>
        <v>0</v>
      </c>
      <c r="H27" s="267">
        <f t="shared" si="3"/>
        <v>0</v>
      </c>
      <c r="I27" s="267">
        <f t="shared" si="3"/>
        <v>0</v>
      </c>
      <c r="J27" s="267">
        <f t="shared" si="3"/>
        <v>0</v>
      </c>
      <c r="K27" s="267">
        <f t="shared" si="3"/>
        <v>0</v>
      </c>
      <c r="L27" s="267">
        <f t="shared" si="3"/>
        <v>0</v>
      </c>
      <c r="M27" s="267">
        <f t="shared" si="3"/>
        <v>0</v>
      </c>
      <c r="N27" s="273">
        <f t="shared" si="3"/>
        <v>0</v>
      </c>
      <c r="O27" s="273"/>
      <c r="P27" s="30">
        <f t="shared" si="3"/>
        <v>0</v>
      </c>
      <c r="Q27" s="30">
        <f t="shared" si="3"/>
        <v>0</v>
      </c>
      <c r="R27" s="30" t="str">
        <f t="shared" si="1"/>
        <v/>
      </c>
      <c r="S27" s="34"/>
    </row>
    <row r="28" customHeight="1" spans="1:16">
      <c r="A28" s="46" t="str">
        <f>封面!D11&amp;封面!G11</f>
        <v>产权持有单位填表人：徐萍</v>
      </c>
      <c r="G28" s="3"/>
      <c r="P28" s="10" t="str">
        <f>"评估人员："&amp;封面!G20</f>
        <v>评估人员：</v>
      </c>
    </row>
    <row r="29" customHeight="1" spans="1:1">
      <c r="A29" s="46" t="str">
        <f>CONCATENATE(封面!D13,封面!F13,封面!G13,封面!H13,封面!I13,封面!J13,封面!K13)</f>
        <v>填表日期：2022年4月1日</v>
      </c>
    </row>
    <row r="30" customHeight="1" spans="2:3">
      <c r="B30" s="236" t="s">
        <v>375</v>
      </c>
      <c r="C30" s="24" t="s">
        <v>376</v>
      </c>
    </row>
    <row r="31" customHeight="1" spans="2:3">
      <c r="B31" s="33" t="s">
        <v>377</v>
      </c>
      <c r="C31" s="3" t="s">
        <v>378</v>
      </c>
    </row>
    <row r="32" customHeight="1" spans="3:7">
      <c r="C32" s="3" t="s">
        <v>379</v>
      </c>
      <c r="G32" s="162"/>
    </row>
    <row r="33" customHeight="1" spans="3:7">
      <c r="C33" s="3" t="s">
        <v>380</v>
      </c>
      <c r="G33" s="162"/>
    </row>
    <row r="34" customHeight="1" spans="3:3">
      <c r="C34" s="3" t="s">
        <v>381</v>
      </c>
    </row>
  </sheetData>
  <mergeCells count="8">
    <mergeCell ref="A2:S2"/>
    <mergeCell ref="A3:S3"/>
    <mergeCell ref="A24:B24"/>
    <mergeCell ref="A25:B25"/>
    <mergeCell ref="A26:B26"/>
    <mergeCell ref="A27:B27"/>
    <mergeCell ref="M4:M5"/>
    <mergeCell ref="N4:N5"/>
  </mergeCells>
  <hyperlinks>
    <hyperlink ref="A1" location="索引目录!D13" display="返回索引页"/>
    <hyperlink ref="B1" location="流动汇总!B9" display="返回 "/>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Roman,常规"3-4
&amp;"宋体,常规"共&amp;"Times New Roman,常规"&amp;N&amp;"宋体,常规"页第&amp;"Times New Roman,常规"&amp;P&amp;"宋体,常规"页</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3" sqref="A3:S3"/>
    </sheetView>
  </sheetViews>
  <sheetFormatPr defaultColWidth="9" defaultRowHeight="15.75" customHeight="1"/>
  <cols>
    <col min="1" max="1" width="6.375" style="3" customWidth="1"/>
    <col min="2" max="2" width="24.875" style="3" customWidth="1"/>
    <col min="3" max="3" width="14.125" style="3" customWidth="1"/>
    <col min="4" max="5" width="9.125" style="3" customWidth="1"/>
    <col min="6" max="6" width="13.125" style="3" hidden="1" customWidth="1" outlineLevel="1"/>
    <col min="7" max="7" width="15.75" style="3" hidden="1" customWidth="1" outlineLevel="1"/>
    <col min="8" max="8" width="17.375" style="3" customWidth="1" collapsed="1"/>
    <col min="9" max="9" width="17.375" style="3" customWidth="1"/>
    <col min="10" max="10" width="10.875" style="3" customWidth="1"/>
    <col min="11" max="11" width="12.625" style="3" customWidth="1"/>
    <col min="12" max="16384" width="9" style="3"/>
  </cols>
  <sheetData>
    <row r="1" spans="1:11">
      <c r="A1" s="4" t="s">
        <v>118</v>
      </c>
      <c r="B1" s="5" t="s">
        <v>240</v>
      </c>
      <c r="C1" s="6"/>
      <c r="D1" s="6"/>
      <c r="E1" s="6"/>
      <c r="F1" s="6"/>
      <c r="G1" s="6"/>
      <c r="H1" s="6"/>
      <c r="I1" s="6"/>
      <c r="J1" s="6"/>
      <c r="K1" s="6"/>
    </row>
    <row r="2" s="1" customFormat="1" ht="30" customHeight="1" spans="1:11">
      <c r="A2" s="7" t="s">
        <v>382</v>
      </c>
      <c r="B2" s="8"/>
      <c r="C2" s="8"/>
      <c r="D2" s="8"/>
      <c r="E2" s="8"/>
      <c r="F2" s="8"/>
      <c r="G2" s="8"/>
      <c r="H2" s="8"/>
      <c r="I2" s="8"/>
      <c r="J2" s="8"/>
      <c r="K2" s="8"/>
    </row>
    <row r="3" ht="14.1" customHeight="1" spans="1:11">
      <c r="A3" s="9" t="str">
        <f>CONCATENATE(封面!D9,封面!F9,封面!G9,封面!H9,封面!I9,封面!J9,封面!K9)</f>
        <v>评估基准日：2022年3月28日</v>
      </c>
      <c r="B3" s="9"/>
      <c r="C3" s="9"/>
      <c r="D3" s="9"/>
      <c r="E3" s="9"/>
      <c r="F3" s="9"/>
      <c r="G3" s="9"/>
      <c r="H3" s="9"/>
      <c r="I3" s="25"/>
      <c r="J3" s="25"/>
      <c r="K3" s="25"/>
    </row>
    <row r="4" customHeight="1" spans="1:11">
      <c r="A4" s="10" t="str">
        <f>封面!D7&amp;封面!F7</f>
        <v>产权持有单位：黑龙江龙煤矿山建设有限公司</v>
      </c>
      <c r="K4" s="33" t="s">
        <v>147</v>
      </c>
    </row>
    <row r="5" s="2" customFormat="1" customHeight="1" spans="1:11">
      <c r="A5" s="11" t="s">
        <v>210</v>
      </c>
      <c r="B5" s="11" t="s">
        <v>383</v>
      </c>
      <c r="C5" s="11" t="s">
        <v>363</v>
      </c>
      <c r="D5" s="11" t="s">
        <v>364</v>
      </c>
      <c r="E5" s="11" t="s">
        <v>365</v>
      </c>
      <c r="F5" s="11" t="s">
        <v>243</v>
      </c>
      <c r="G5" s="11" t="s">
        <v>318</v>
      </c>
      <c r="H5" s="11" t="s">
        <v>245</v>
      </c>
      <c r="I5" s="11" t="s">
        <v>246</v>
      </c>
      <c r="J5" s="11" t="s">
        <v>248</v>
      </c>
      <c r="K5" s="11" t="s">
        <v>213</v>
      </c>
    </row>
    <row r="6" customHeight="1" spans="1:11">
      <c r="A6" s="14"/>
      <c r="B6" s="19"/>
      <c r="C6" s="14"/>
      <c r="D6" s="18"/>
      <c r="E6" s="14"/>
      <c r="F6" s="30"/>
      <c r="G6" s="30"/>
      <c r="H6" s="30"/>
      <c r="I6" s="30"/>
      <c r="J6" s="30" t="str">
        <f t="shared" ref="J6:J27" si="0">IF(H6=0,"",(I6-H6)/H6*100)</f>
        <v/>
      </c>
      <c r="K6" s="34"/>
    </row>
    <row r="7" customHeight="1" spans="1:11">
      <c r="A7" s="14"/>
      <c r="B7" s="19"/>
      <c r="C7" s="14"/>
      <c r="D7" s="18"/>
      <c r="E7" s="34"/>
      <c r="F7" s="30"/>
      <c r="G7" s="30"/>
      <c r="H7" s="30"/>
      <c r="I7" s="30"/>
      <c r="J7" s="30" t="str">
        <f t="shared" si="0"/>
        <v/>
      </c>
      <c r="K7" s="34"/>
    </row>
    <row r="8" customHeight="1" spans="1:11">
      <c r="A8" s="14"/>
      <c r="B8" s="19"/>
      <c r="C8" s="14"/>
      <c r="D8" s="18"/>
      <c r="E8" s="34"/>
      <c r="F8" s="30"/>
      <c r="G8" s="30"/>
      <c r="H8" s="30"/>
      <c r="I8" s="30"/>
      <c r="J8" s="30" t="str">
        <f t="shared" si="0"/>
        <v/>
      </c>
      <c r="K8" s="34"/>
    </row>
    <row r="9" customHeight="1" spans="1:11">
      <c r="A9" s="14"/>
      <c r="B9" s="19"/>
      <c r="C9" s="14"/>
      <c r="D9" s="18"/>
      <c r="E9" s="34"/>
      <c r="F9" s="30"/>
      <c r="G9" s="30"/>
      <c r="H9" s="30"/>
      <c r="I9" s="30"/>
      <c r="J9" s="30" t="str">
        <f t="shared" si="0"/>
        <v/>
      </c>
      <c r="K9" s="34"/>
    </row>
    <row r="10" customHeight="1" spans="1:11">
      <c r="A10" s="14"/>
      <c r="B10" s="19"/>
      <c r="C10" s="14"/>
      <c r="D10" s="18"/>
      <c r="E10" s="34"/>
      <c r="F10" s="30"/>
      <c r="G10" s="30"/>
      <c r="H10" s="30"/>
      <c r="I10" s="30"/>
      <c r="J10" s="30" t="str">
        <f t="shared" si="0"/>
        <v/>
      </c>
      <c r="K10" s="34"/>
    </row>
    <row r="11" customHeight="1" spans="1:11">
      <c r="A11" s="14"/>
      <c r="B11" s="19"/>
      <c r="C11" s="14"/>
      <c r="D11" s="18"/>
      <c r="E11" s="34"/>
      <c r="F11" s="30"/>
      <c r="G11" s="30"/>
      <c r="H11" s="30"/>
      <c r="I11" s="30"/>
      <c r="J11" s="30" t="str">
        <f t="shared" si="0"/>
        <v/>
      </c>
      <c r="K11" s="34"/>
    </row>
    <row r="12" customHeight="1" spans="1:11">
      <c r="A12" s="14"/>
      <c r="B12" s="19"/>
      <c r="C12" s="14"/>
      <c r="D12" s="18"/>
      <c r="E12" s="34"/>
      <c r="F12" s="30"/>
      <c r="G12" s="30"/>
      <c r="H12" s="30"/>
      <c r="I12" s="30"/>
      <c r="J12" s="30" t="str">
        <f t="shared" si="0"/>
        <v/>
      </c>
      <c r="K12" s="34"/>
    </row>
    <row r="13" customHeight="1" spans="1:11">
      <c r="A13" s="14"/>
      <c r="B13" s="19"/>
      <c r="C13" s="14"/>
      <c r="D13" s="18"/>
      <c r="E13" s="34"/>
      <c r="F13" s="30"/>
      <c r="G13" s="30"/>
      <c r="H13" s="30"/>
      <c r="I13" s="30"/>
      <c r="J13" s="30" t="str">
        <f t="shared" si="0"/>
        <v/>
      </c>
      <c r="K13" s="34"/>
    </row>
    <row r="14" customHeight="1" spans="1:11">
      <c r="A14" s="14"/>
      <c r="B14" s="19"/>
      <c r="C14" s="14"/>
      <c r="D14" s="18"/>
      <c r="E14" s="34"/>
      <c r="F14" s="30"/>
      <c r="G14" s="30"/>
      <c r="H14" s="30"/>
      <c r="I14" s="30"/>
      <c r="J14" s="30" t="str">
        <f t="shared" si="0"/>
        <v/>
      </c>
      <c r="K14" s="34"/>
    </row>
    <row r="15" customHeight="1" spans="1:11">
      <c r="A15" s="14"/>
      <c r="B15" s="19"/>
      <c r="C15" s="14"/>
      <c r="D15" s="18"/>
      <c r="E15" s="34"/>
      <c r="F15" s="30"/>
      <c r="G15" s="30"/>
      <c r="H15" s="30"/>
      <c r="I15" s="30"/>
      <c r="J15" s="30" t="str">
        <f t="shared" si="0"/>
        <v/>
      </c>
      <c r="K15" s="34"/>
    </row>
    <row r="16" customHeight="1" spans="1:11">
      <c r="A16" s="14"/>
      <c r="B16" s="19"/>
      <c r="C16" s="14"/>
      <c r="D16" s="18"/>
      <c r="E16" s="34"/>
      <c r="F16" s="30"/>
      <c r="G16" s="30"/>
      <c r="H16" s="30"/>
      <c r="I16" s="30"/>
      <c r="J16" s="30" t="str">
        <f t="shared" si="0"/>
        <v/>
      </c>
      <c r="K16" s="34"/>
    </row>
    <row r="17" customHeight="1" spans="1:11">
      <c r="A17" s="14"/>
      <c r="B17" s="19"/>
      <c r="C17" s="14"/>
      <c r="D17" s="18"/>
      <c r="E17" s="34"/>
      <c r="F17" s="30"/>
      <c r="G17" s="30"/>
      <c r="H17" s="30"/>
      <c r="I17" s="30"/>
      <c r="J17" s="30" t="str">
        <f t="shared" si="0"/>
        <v/>
      </c>
      <c r="K17" s="34"/>
    </row>
    <row r="18" customHeight="1" spans="1:11">
      <c r="A18" s="14"/>
      <c r="B18" s="19"/>
      <c r="C18" s="14"/>
      <c r="D18" s="18"/>
      <c r="E18" s="34"/>
      <c r="F18" s="30"/>
      <c r="G18" s="30"/>
      <c r="H18" s="30"/>
      <c r="I18" s="30"/>
      <c r="J18" s="30" t="str">
        <f t="shared" si="0"/>
        <v/>
      </c>
      <c r="K18" s="34"/>
    </row>
    <row r="19" customHeight="1" spans="1:11">
      <c r="A19" s="14"/>
      <c r="B19" s="19"/>
      <c r="C19" s="14"/>
      <c r="D19" s="18"/>
      <c r="E19" s="34"/>
      <c r="F19" s="30"/>
      <c r="G19" s="30"/>
      <c r="H19" s="30"/>
      <c r="I19" s="30"/>
      <c r="J19" s="30" t="str">
        <f t="shared" si="0"/>
        <v/>
      </c>
      <c r="K19" s="34"/>
    </row>
    <row r="20" customHeight="1" spans="1:11">
      <c r="A20" s="14"/>
      <c r="B20" s="19"/>
      <c r="C20" s="14"/>
      <c r="D20" s="18"/>
      <c r="E20" s="34"/>
      <c r="F20" s="30"/>
      <c r="G20" s="30"/>
      <c r="H20" s="30"/>
      <c r="I20" s="30"/>
      <c r="J20" s="30" t="str">
        <f t="shared" si="0"/>
        <v/>
      </c>
      <c r="K20" s="34"/>
    </row>
    <row r="21" customHeight="1" spans="1:11">
      <c r="A21" s="14"/>
      <c r="B21" s="19"/>
      <c r="C21" s="14"/>
      <c r="D21" s="18"/>
      <c r="E21" s="34"/>
      <c r="F21" s="30"/>
      <c r="G21" s="30"/>
      <c r="H21" s="30"/>
      <c r="I21" s="30"/>
      <c r="J21" s="30" t="str">
        <f t="shared" si="0"/>
        <v/>
      </c>
      <c r="K21" s="34"/>
    </row>
    <row r="22" customHeight="1" spans="1:11">
      <c r="A22" s="14"/>
      <c r="B22" s="19"/>
      <c r="C22" s="14"/>
      <c r="D22" s="18"/>
      <c r="E22" s="34"/>
      <c r="F22" s="30"/>
      <c r="G22" s="30"/>
      <c r="H22" s="30"/>
      <c r="I22" s="30"/>
      <c r="J22" s="30" t="str">
        <f t="shared" si="0"/>
        <v/>
      </c>
      <c r="K22" s="34"/>
    </row>
    <row r="23" customHeight="1" spans="1:11">
      <c r="A23" s="14"/>
      <c r="B23" s="19"/>
      <c r="C23" s="14"/>
      <c r="D23" s="18"/>
      <c r="E23" s="34"/>
      <c r="F23" s="30"/>
      <c r="G23" s="30"/>
      <c r="H23" s="30"/>
      <c r="I23" s="30"/>
      <c r="J23" s="30" t="str">
        <f t="shared" si="0"/>
        <v/>
      </c>
      <c r="K23" s="34"/>
    </row>
    <row r="24" customHeight="1" spans="1:11">
      <c r="A24" s="14"/>
      <c r="B24" s="19"/>
      <c r="C24" s="14"/>
      <c r="D24" s="18"/>
      <c r="E24" s="34"/>
      <c r="F24" s="30"/>
      <c r="G24" s="30"/>
      <c r="H24" s="30"/>
      <c r="I24" s="30"/>
      <c r="J24" s="30" t="str">
        <f t="shared" si="0"/>
        <v/>
      </c>
      <c r="K24" s="34"/>
    </row>
    <row r="25" customHeight="1" spans="1:11">
      <c r="A25" s="14"/>
      <c r="B25" s="19"/>
      <c r="C25" s="14"/>
      <c r="D25" s="18"/>
      <c r="E25" s="34"/>
      <c r="F25" s="30"/>
      <c r="G25" s="30"/>
      <c r="H25" s="30"/>
      <c r="I25" s="30"/>
      <c r="J25" s="30" t="str">
        <f t="shared" si="0"/>
        <v/>
      </c>
      <c r="K25" s="34"/>
    </row>
    <row r="26" customHeight="1" spans="1:11">
      <c r="A26" s="14"/>
      <c r="B26" s="19"/>
      <c r="C26" s="14"/>
      <c r="D26" s="18"/>
      <c r="E26" s="34"/>
      <c r="F26" s="30"/>
      <c r="G26" s="30"/>
      <c r="H26" s="30"/>
      <c r="I26" s="30"/>
      <c r="J26" s="30" t="str">
        <f t="shared" si="0"/>
        <v/>
      </c>
      <c r="K26" s="34"/>
    </row>
    <row r="27" customHeight="1" spans="1:11">
      <c r="A27" s="20" t="s">
        <v>357</v>
      </c>
      <c r="B27" s="22"/>
      <c r="C27" s="34"/>
      <c r="D27" s="18"/>
      <c r="E27" s="34"/>
      <c r="F27" s="30">
        <f>SUM(F6:F26)</f>
        <v>0</v>
      </c>
      <c r="G27" s="30"/>
      <c r="H27" s="30">
        <f>SUM(H6:H26)</f>
        <v>0</v>
      </c>
      <c r="I27" s="30">
        <f>SUM(I6:I26)</f>
        <v>0</v>
      </c>
      <c r="J27" s="30" t="str">
        <f t="shared" si="0"/>
        <v/>
      </c>
      <c r="K27" s="34"/>
    </row>
    <row r="28" customHeight="1" spans="1:8">
      <c r="A28" s="46" t="str">
        <f>封面!D11&amp;封面!G11</f>
        <v>产权持有单位填表人：徐萍</v>
      </c>
      <c r="H28" s="10" t="str">
        <f>"评估人员："&amp;封面!G20</f>
        <v>评估人员：</v>
      </c>
    </row>
    <row r="29" customHeight="1" spans="1:1">
      <c r="A29" s="46" t="str">
        <f>CONCATENATE(封面!D13,封面!F13,封面!G13,封面!H13,封面!I13,封面!J13,封面!K13)</f>
        <v>填表日期：2022年4月1日</v>
      </c>
    </row>
  </sheetData>
  <mergeCells count="3">
    <mergeCell ref="A2:K2"/>
    <mergeCell ref="A3:K3"/>
    <mergeCell ref="A27:B27"/>
  </mergeCells>
  <hyperlinks>
    <hyperlink ref="A1" location="索引目录!D14" display="返回索引页"/>
    <hyperlink ref="B1" location="流动汇总!B10"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Roman,常规"3-5
&amp;"宋体,常规"共&amp;"Times New Roman,常规"&amp;N&amp;"宋体,常规"页第&amp;"Times New Roman,常规"&amp;P&amp;"宋体,常规"页</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1"/>
  <sheetViews>
    <sheetView workbookViewId="0">
      <selection activeCell="R15" sqref="R15"/>
    </sheetView>
  </sheetViews>
  <sheetFormatPr defaultColWidth="9" defaultRowHeight="15.75"/>
  <cols>
    <col min="1" max="1" width="2" style="558" customWidth="1"/>
    <col min="2" max="2" width="3.25" style="558" customWidth="1"/>
    <col min="3" max="3" width="3.375" style="558" customWidth="1"/>
    <col min="4" max="4" width="10.375" style="558" customWidth="1"/>
    <col min="5" max="5" width="3.25" style="558" customWidth="1"/>
    <col min="6" max="6" width="5.25" style="558" customWidth="1"/>
    <col min="7" max="7" width="3.375" style="558" customWidth="1"/>
    <col min="8" max="8" width="3.125" style="558" customWidth="1"/>
    <col min="9" max="9" width="3.375" style="558" customWidth="1"/>
    <col min="10" max="10" width="3.125" style="558" customWidth="1"/>
    <col min="11" max="11" width="3.375" style="558" customWidth="1"/>
    <col min="12" max="12" width="6.25" style="558" customWidth="1"/>
    <col min="13" max="13" width="15.5" style="558" customWidth="1"/>
    <col min="14" max="14" width="3.125" style="558" customWidth="1"/>
    <col min="15" max="15" width="3.25" style="558" customWidth="1"/>
    <col min="16" max="16" width="4.25" style="558" customWidth="1"/>
    <col min="17" max="17" width="9" style="558"/>
    <col min="18" max="18" width="8.75" style="558" customWidth="1"/>
    <col min="19" max="16384" width="9" style="558"/>
  </cols>
  <sheetData>
    <row r="1" s="557" customFormat="1" ht="20.25" customHeight="1" spans="1:17">
      <c r="A1" s="559"/>
      <c r="B1" s="560" t="s">
        <v>0</v>
      </c>
      <c r="C1" s="560"/>
      <c r="D1" s="561"/>
      <c r="E1" s="561"/>
      <c r="F1" s="561"/>
      <c r="G1" s="561"/>
      <c r="H1" s="561"/>
      <c r="I1" s="561"/>
      <c r="J1" s="561"/>
      <c r="K1" s="561"/>
      <c r="L1" s="561"/>
      <c r="M1" s="561"/>
      <c r="N1" s="561"/>
      <c r="O1" s="561"/>
      <c r="P1" s="562"/>
      <c r="Q1" s="643"/>
    </row>
    <row r="2" ht="18" customHeight="1" spans="1:21">
      <c r="A2" s="562"/>
      <c r="B2" s="563"/>
      <c r="C2" s="564"/>
      <c r="D2" s="564"/>
      <c r="E2" s="564"/>
      <c r="F2" s="564"/>
      <c r="G2" s="564"/>
      <c r="H2" s="564"/>
      <c r="I2" s="564"/>
      <c r="J2" s="564"/>
      <c r="K2" s="564"/>
      <c r="L2" s="564"/>
      <c r="M2" s="564"/>
      <c r="N2" s="564"/>
      <c r="O2" s="618"/>
      <c r="P2" s="619"/>
      <c r="Q2" s="644"/>
      <c r="R2" s="557"/>
      <c r="S2" s="557"/>
      <c r="T2" s="557"/>
      <c r="U2" s="557"/>
    </row>
    <row r="3" ht="30.75" hidden="1" customHeight="1" spans="1:21">
      <c r="A3" s="565"/>
      <c r="B3" s="566"/>
      <c r="C3" s="567"/>
      <c r="D3" s="568"/>
      <c r="E3" s="568"/>
      <c r="F3" s="568"/>
      <c r="G3" s="568"/>
      <c r="H3" s="568"/>
      <c r="I3" s="568"/>
      <c r="J3" s="568"/>
      <c r="K3" s="568"/>
      <c r="L3" s="568"/>
      <c r="M3" s="568"/>
      <c r="N3" s="620"/>
      <c r="O3" s="621"/>
      <c r="P3" s="622"/>
      <c r="Q3" s="644"/>
      <c r="R3" s="557"/>
      <c r="S3" s="557"/>
      <c r="T3" s="557"/>
      <c r="U3" s="557"/>
    </row>
    <row r="4" ht="45.75" customHeight="1" spans="1:21">
      <c r="A4" s="565"/>
      <c r="B4" s="566"/>
      <c r="C4" s="569" t="s">
        <v>1</v>
      </c>
      <c r="D4" s="570"/>
      <c r="E4" s="570"/>
      <c r="F4" s="570"/>
      <c r="G4" s="570"/>
      <c r="H4" s="570"/>
      <c r="I4" s="570"/>
      <c r="J4" s="570"/>
      <c r="K4" s="570"/>
      <c r="L4" s="570"/>
      <c r="M4" s="570"/>
      <c r="N4" s="623"/>
      <c r="O4" s="621"/>
      <c r="P4" s="622"/>
      <c r="Q4" s="644"/>
      <c r="R4" s="557"/>
      <c r="S4" s="557"/>
      <c r="T4" s="557"/>
      <c r="U4" s="557"/>
    </row>
    <row r="5" ht="21.75" customHeight="1" spans="1:21">
      <c r="A5" s="571"/>
      <c r="B5" s="566"/>
      <c r="C5" s="572"/>
      <c r="D5" s="573" t="s">
        <v>2</v>
      </c>
      <c r="E5" s="574"/>
      <c r="F5" s="574"/>
      <c r="G5" s="574"/>
      <c r="H5" s="574"/>
      <c r="I5" s="574"/>
      <c r="J5" s="574"/>
      <c r="K5" s="574"/>
      <c r="L5" s="574"/>
      <c r="M5" s="574"/>
      <c r="N5" s="624"/>
      <c r="O5" s="621"/>
      <c r="P5" s="625"/>
      <c r="Q5" s="644"/>
      <c r="R5" s="557"/>
      <c r="S5" s="557"/>
      <c r="T5" s="557"/>
      <c r="U5" s="557"/>
    </row>
    <row r="6" ht="6" hidden="1" customHeight="1" spans="1:21">
      <c r="A6" s="575"/>
      <c r="B6" s="566"/>
      <c r="C6" s="572"/>
      <c r="D6" s="576"/>
      <c r="E6" s="576"/>
      <c r="F6" s="576"/>
      <c r="G6" s="576"/>
      <c r="H6" s="576"/>
      <c r="I6" s="576"/>
      <c r="J6" s="576"/>
      <c r="K6" s="576"/>
      <c r="L6" s="576"/>
      <c r="M6" s="576"/>
      <c r="N6" s="624"/>
      <c r="O6" s="621"/>
      <c r="P6" s="622"/>
      <c r="Q6" s="644"/>
      <c r="R6" s="557"/>
      <c r="S6" s="557"/>
      <c r="T6" s="557"/>
      <c r="U6" s="557"/>
    </row>
    <row r="7" ht="20.25" customHeight="1" spans="1:21">
      <c r="A7" s="575"/>
      <c r="B7" s="566"/>
      <c r="C7" s="572"/>
      <c r="D7" s="577" t="s">
        <v>3</v>
      </c>
      <c r="E7" s="578"/>
      <c r="F7" s="579" t="s">
        <v>4</v>
      </c>
      <c r="G7" s="580"/>
      <c r="H7" s="580"/>
      <c r="I7" s="580"/>
      <c r="J7" s="580"/>
      <c r="K7" s="580"/>
      <c r="L7" s="580"/>
      <c r="M7" s="626"/>
      <c r="N7" s="624"/>
      <c r="O7" s="621"/>
      <c r="P7" s="622"/>
      <c r="Q7" s="645" t="s">
        <v>5</v>
      </c>
      <c r="R7" s="557"/>
      <c r="S7" s="557"/>
      <c r="T7" s="557"/>
      <c r="U7" s="557"/>
    </row>
    <row r="8" ht="9" customHeight="1" spans="1:21">
      <c r="A8" s="575"/>
      <c r="B8" s="566"/>
      <c r="C8" s="572"/>
      <c r="D8" s="581"/>
      <c r="E8" s="582"/>
      <c r="F8" s="582"/>
      <c r="G8" s="582"/>
      <c r="H8" s="582"/>
      <c r="I8" s="582"/>
      <c r="J8" s="582"/>
      <c r="K8" s="582"/>
      <c r="L8" s="582"/>
      <c r="M8" s="627"/>
      <c r="N8" s="624"/>
      <c r="O8" s="621"/>
      <c r="P8" s="622"/>
      <c r="Q8" s="646"/>
      <c r="R8" s="557"/>
      <c r="S8" s="557"/>
      <c r="T8" s="557"/>
      <c r="U8" s="557"/>
    </row>
    <row r="9" ht="20.25" customHeight="1" spans="1:21">
      <c r="A9" s="575"/>
      <c r="B9" s="566"/>
      <c r="C9" s="572"/>
      <c r="D9" s="583" t="s">
        <v>6</v>
      </c>
      <c r="E9" s="584"/>
      <c r="F9" s="557">
        <v>2022</v>
      </c>
      <c r="G9" s="585" t="s">
        <v>7</v>
      </c>
      <c r="H9" s="586" t="s">
        <v>8</v>
      </c>
      <c r="I9" s="585" t="s">
        <v>9</v>
      </c>
      <c r="J9" s="586" t="s">
        <v>10</v>
      </c>
      <c r="K9" s="585" t="s">
        <v>11</v>
      </c>
      <c r="L9" s="628"/>
      <c r="M9" s="629"/>
      <c r="N9" s="624"/>
      <c r="O9" s="621"/>
      <c r="P9" s="622"/>
      <c r="Q9" s="646"/>
      <c r="R9" s="557"/>
      <c r="S9" s="557"/>
      <c r="T9" s="557"/>
      <c r="U9" s="557"/>
    </row>
    <row r="10" ht="9" customHeight="1" spans="1:21">
      <c r="A10" s="575"/>
      <c r="B10" s="566"/>
      <c r="C10" s="572"/>
      <c r="D10" s="587"/>
      <c r="E10" s="588"/>
      <c r="F10" s="589"/>
      <c r="G10" s="589"/>
      <c r="H10" s="589"/>
      <c r="I10" s="589"/>
      <c r="J10" s="589"/>
      <c r="K10" s="589"/>
      <c r="L10" s="588"/>
      <c r="M10" s="630"/>
      <c r="N10" s="624"/>
      <c r="O10" s="621"/>
      <c r="P10" s="622"/>
      <c r="Q10" s="646"/>
      <c r="R10" s="557"/>
      <c r="S10" s="557"/>
      <c r="T10" s="557"/>
      <c r="U10" s="557"/>
    </row>
    <row r="11" ht="20.25" customHeight="1" spans="1:21">
      <c r="A11" s="575"/>
      <c r="B11" s="566"/>
      <c r="C11" s="572"/>
      <c r="D11" s="590" t="s">
        <v>12</v>
      </c>
      <c r="E11" s="591"/>
      <c r="F11" s="591"/>
      <c r="G11" s="592" t="s">
        <v>13</v>
      </c>
      <c r="H11" s="591"/>
      <c r="I11" s="591"/>
      <c r="J11" s="591"/>
      <c r="K11" s="591"/>
      <c r="L11" s="591"/>
      <c r="M11" s="631"/>
      <c r="N11" s="624"/>
      <c r="O11" s="621"/>
      <c r="P11" s="622"/>
      <c r="Q11" s="646" t="s">
        <v>14</v>
      </c>
      <c r="R11" s="557"/>
      <c r="S11" s="557"/>
      <c r="T11" s="557"/>
      <c r="U11" s="557"/>
    </row>
    <row r="12" ht="9" customHeight="1" spans="1:21">
      <c r="A12" s="575"/>
      <c r="B12" s="566"/>
      <c r="C12" s="572"/>
      <c r="D12" s="593"/>
      <c r="E12" s="594"/>
      <c r="F12" s="594"/>
      <c r="G12" s="594"/>
      <c r="H12" s="594"/>
      <c r="I12" s="594"/>
      <c r="J12" s="594"/>
      <c r="K12" s="594"/>
      <c r="L12" s="594"/>
      <c r="M12" s="632"/>
      <c r="N12" s="624"/>
      <c r="O12" s="621"/>
      <c r="P12" s="622"/>
      <c r="Q12" s="647"/>
      <c r="R12" s="557"/>
      <c r="S12" s="557"/>
      <c r="T12" s="557"/>
      <c r="U12" s="557"/>
    </row>
    <row r="13" ht="20.25" customHeight="1" spans="1:21">
      <c r="A13" s="575"/>
      <c r="B13" s="566"/>
      <c r="C13" s="572"/>
      <c r="D13" s="595" t="s">
        <v>15</v>
      </c>
      <c r="E13" s="596"/>
      <c r="F13" s="557">
        <v>2022</v>
      </c>
      <c r="G13" s="597" t="s">
        <v>7</v>
      </c>
      <c r="H13" s="598" t="s">
        <v>16</v>
      </c>
      <c r="I13" s="597" t="s">
        <v>9</v>
      </c>
      <c r="J13" s="598" t="s">
        <v>17</v>
      </c>
      <c r="K13" s="597" t="s">
        <v>11</v>
      </c>
      <c r="L13" s="633"/>
      <c r="M13" s="634"/>
      <c r="N13" s="624"/>
      <c r="O13" s="621"/>
      <c r="P13" s="622"/>
      <c r="Q13" s="647"/>
      <c r="R13" s="557"/>
      <c r="S13" s="557"/>
      <c r="T13" s="557"/>
      <c r="U13" s="557"/>
    </row>
    <row r="14" ht="9" customHeight="1" spans="1:21">
      <c r="A14" s="575"/>
      <c r="B14" s="566"/>
      <c r="C14" s="572"/>
      <c r="D14" s="599"/>
      <c r="E14" s="599"/>
      <c r="F14" s="599"/>
      <c r="G14" s="599"/>
      <c r="H14" s="599"/>
      <c r="I14" s="599"/>
      <c r="J14" s="599"/>
      <c r="K14" s="599"/>
      <c r="L14" s="599"/>
      <c r="M14" s="599"/>
      <c r="N14" s="624"/>
      <c r="O14" s="621"/>
      <c r="P14" s="622"/>
      <c r="Q14" s="648"/>
      <c r="R14" s="557"/>
      <c r="S14" s="557"/>
      <c r="T14" s="557"/>
      <c r="U14" s="557"/>
    </row>
    <row r="15" ht="22.5" customHeight="1" spans="1:21">
      <c r="A15" s="575"/>
      <c r="B15" s="566"/>
      <c r="C15" s="572"/>
      <c r="D15" s="573" t="s">
        <v>18</v>
      </c>
      <c r="E15" s="574"/>
      <c r="F15" s="574"/>
      <c r="G15" s="574"/>
      <c r="H15" s="574"/>
      <c r="I15" s="574"/>
      <c r="J15" s="574"/>
      <c r="K15" s="574"/>
      <c r="L15" s="574"/>
      <c r="M15" s="574"/>
      <c r="N15" s="624"/>
      <c r="O15" s="621"/>
      <c r="P15" s="622"/>
      <c r="Q15" s="644"/>
      <c r="R15" s="557"/>
      <c r="S15" s="557"/>
      <c r="T15" s="557"/>
      <c r="U15" s="557"/>
    </row>
    <row r="16" ht="20.25" customHeight="1" spans="1:21">
      <c r="A16" s="575"/>
      <c r="B16" s="566"/>
      <c r="C16" s="572"/>
      <c r="D16" s="600" t="s">
        <v>19</v>
      </c>
      <c r="E16" s="601"/>
      <c r="F16" s="579"/>
      <c r="G16" s="602"/>
      <c r="H16" s="602"/>
      <c r="I16" s="602"/>
      <c r="J16" s="602"/>
      <c r="K16" s="602"/>
      <c r="L16" s="602"/>
      <c r="M16" s="635"/>
      <c r="N16" s="624"/>
      <c r="O16" s="621"/>
      <c r="P16" s="622"/>
      <c r="Q16" s="644"/>
      <c r="R16" s="557"/>
      <c r="S16" s="557"/>
      <c r="T16" s="557"/>
      <c r="U16" s="557"/>
    </row>
    <row r="17" ht="9.75" customHeight="1" spans="1:21">
      <c r="A17" s="575"/>
      <c r="B17" s="566"/>
      <c r="C17" s="572"/>
      <c r="D17" s="603"/>
      <c r="E17" s="604"/>
      <c r="F17" s="604"/>
      <c r="G17" s="604"/>
      <c r="H17" s="604"/>
      <c r="I17" s="604"/>
      <c r="J17" s="604"/>
      <c r="K17" s="604"/>
      <c r="L17" s="604"/>
      <c r="M17" s="636"/>
      <c r="N17" s="624"/>
      <c r="O17" s="621"/>
      <c r="P17" s="622"/>
      <c r="Q17" s="644"/>
      <c r="R17" s="557"/>
      <c r="S17" s="557"/>
      <c r="T17" s="557"/>
      <c r="U17" s="557"/>
    </row>
    <row r="18" ht="20.25" customHeight="1" spans="1:21">
      <c r="A18" s="575"/>
      <c r="B18" s="566"/>
      <c r="C18" s="572"/>
      <c r="D18" s="605" t="s">
        <v>20</v>
      </c>
      <c r="E18" s="606"/>
      <c r="F18" s="606"/>
      <c r="G18" s="592"/>
      <c r="H18" s="607"/>
      <c r="I18" s="607"/>
      <c r="J18" s="607"/>
      <c r="K18" s="607"/>
      <c r="L18" s="607"/>
      <c r="M18" s="637"/>
      <c r="N18" s="624"/>
      <c r="O18" s="621"/>
      <c r="P18" s="622"/>
      <c r="Q18" s="644"/>
      <c r="R18" s="557"/>
      <c r="S18" s="557"/>
      <c r="T18" s="557"/>
      <c r="U18" s="557"/>
    </row>
    <row r="19" ht="9.75" customHeight="1" spans="1:21">
      <c r="A19" s="575"/>
      <c r="B19" s="566"/>
      <c r="C19" s="572"/>
      <c r="D19" s="603"/>
      <c r="E19" s="604"/>
      <c r="F19" s="604"/>
      <c r="G19" s="604"/>
      <c r="H19" s="604"/>
      <c r="I19" s="604"/>
      <c r="J19" s="604"/>
      <c r="K19" s="604"/>
      <c r="L19" s="604"/>
      <c r="M19" s="636"/>
      <c r="N19" s="624"/>
      <c r="O19" s="621"/>
      <c r="P19" s="622"/>
      <c r="Q19" s="644"/>
      <c r="R19" s="557"/>
      <c r="S19" s="557"/>
      <c r="T19" s="557"/>
      <c r="U19" s="557"/>
    </row>
    <row r="20" ht="20.25" customHeight="1" spans="1:21">
      <c r="A20" s="575"/>
      <c r="B20" s="566"/>
      <c r="C20" s="572"/>
      <c r="D20" s="605" t="s">
        <v>21</v>
      </c>
      <c r="E20" s="606"/>
      <c r="F20" s="606"/>
      <c r="G20" s="592"/>
      <c r="H20" s="607"/>
      <c r="I20" s="607"/>
      <c r="J20" s="607"/>
      <c r="K20" s="607"/>
      <c r="L20" s="607"/>
      <c r="M20" s="637"/>
      <c r="N20" s="624"/>
      <c r="O20" s="621"/>
      <c r="P20" s="622"/>
      <c r="Q20" s="644"/>
      <c r="R20" s="557"/>
      <c r="S20" s="557"/>
      <c r="T20" s="557"/>
      <c r="U20" s="557"/>
    </row>
    <row r="21" ht="9" customHeight="1" spans="1:21">
      <c r="A21" s="575"/>
      <c r="B21" s="566"/>
      <c r="C21" s="572"/>
      <c r="D21" s="603"/>
      <c r="E21" s="604"/>
      <c r="F21" s="604"/>
      <c r="G21" s="604"/>
      <c r="H21" s="604"/>
      <c r="I21" s="604"/>
      <c r="J21" s="604"/>
      <c r="K21" s="604"/>
      <c r="L21" s="604"/>
      <c r="M21" s="636"/>
      <c r="N21" s="624"/>
      <c r="O21" s="621"/>
      <c r="P21" s="622"/>
      <c r="Q21" s="644"/>
      <c r="R21" s="557"/>
      <c r="S21" s="557"/>
      <c r="T21" s="557"/>
      <c r="U21" s="557"/>
    </row>
    <row r="22" ht="20.25" customHeight="1" spans="1:21">
      <c r="A22" s="575"/>
      <c r="B22" s="566"/>
      <c r="C22" s="572"/>
      <c r="D22" s="605" t="s">
        <v>22</v>
      </c>
      <c r="E22" s="606"/>
      <c r="F22" s="606"/>
      <c r="G22" s="592"/>
      <c r="H22" s="607"/>
      <c r="I22" s="607"/>
      <c r="J22" s="607"/>
      <c r="K22" s="607"/>
      <c r="L22" s="607"/>
      <c r="M22" s="637"/>
      <c r="N22" s="624"/>
      <c r="O22" s="621"/>
      <c r="P22" s="622"/>
      <c r="Q22" s="644"/>
      <c r="R22" s="557"/>
      <c r="S22" s="557"/>
      <c r="T22" s="557"/>
      <c r="U22" s="557"/>
    </row>
    <row r="23" ht="9" customHeight="1" spans="1:21">
      <c r="A23" s="575"/>
      <c r="B23" s="566"/>
      <c r="C23" s="572"/>
      <c r="D23" s="603"/>
      <c r="E23" s="604"/>
      <c r="F23" s="604"/>
      <c r="G23" s="604"/>
      <c r="H23" s="604"/>
      <c r="I23" s="604"/>
      <c r="J23" s="604"/>
      <c r="K23" s="604"/>
      <c r="L23" s="604"/>
      <c r="M23" s="636"/>
      <c r="N23" s="624"/>
      <c r="O23" s="621"/>
      <c r="P23" s="622"/>
      <c r="Q23" s="644"/>
      <c r="R23" s="557"/>
      <c r="S23" s="557"/>
      <c r="T23" s="557"/>
      <c r="U23" s="557"/>
    </row>
    <row r="24" ht="20.25" customHeight="1" spans="1:25">
      <c r="A24" s="575"/>
      <c r="B24" s="566"/>
      <c r="C24" s="572"/>
      <c r="D24" s="605" t="s">
        <v>23</v>
      </c>
      <c r="E24" s="606"/>
      <c r="F24" s="606"/>
      <c r="G24" s="592" t="s">
        <v>24</v>
      </c>
      <c r="H24" s="607"/>
      <c r="I24" s="607"/>
      <c r="J24" s="607"/>
      <c r="K24" s="607"/>
      <c r="L24" s="607"/>
      <c r="M24" s="637"/>
      <c r="N24" s="624"/>
      <c r="O24" s="621"/>
      <c r="P24" s="622"/>
      <c r="Q24" s="644"/>
      <c r="R24" s="557"/>
      <c r="S24" s="557"/>
      <c r="T24" s="557"/>
      <c r="U24" s="557"/>
      <c r="Y24" s="557"/>
    </row>
    <row r="25" ht="9.75" customHeight="1" spans="1:21">
      <c r="A25" s="575"/>
      <c r="B25" s="566"/>
      <c r="C25" s="572"/>
      <c r="D25" s="603"/>
      <c r="E25" s="604"/>
      <c r="F25" s="604"/>
      <c r="G25" s="604"/>
      <c r="H25" s="604"/>
      <c r="I25" s="604"/>
      <c r="J25" s="604"/>
      <c r="K25" s="604"/>
      <c r="L25" s="604"/>
      <c r="M25" s="636"/>
      <c r="N25" s="624"/>
      <c r="O25" s="621"/>
      <c r="P25" s="622"/>
      <c r="Q25" s="644"/>
      <c r="R25" s="557"/>
      <c r="S25" s="557"/>
      <c r="T25" s="557"/>
      <c r="U25" s="557"/>
    </row>
    <row r="26" ht="20.25" customHeight="1" spans="1:21">
      <c r="A26" s="575"/>
      <c r="B26" s="566"/>
      <c r="C26" s="572"/>
      <c r="D26" s="605" t="s">
        <v>25</v>
      </c>
      <c r="E26" s="606"/>
      <c r="F26" s="606"/>
      <c r="G26" s="592"/>
      <c r="H26" s="607"/>
      <c r="I26" s="607"/>
      <c r="J26" s="607"/>
      <c r="K26" s="607"/>
      <c r="L26" s="607"/>
      <c r="M26" s="637"/>
      <c r="N26" s="624"/>
      <c r="O26" s="621"/>
      <c r="P26" s="622"/>
      <c r="Q26" s="644"/>
      <c r="R26" s="557"/>
      <c r="S26" s="557"/>
      <c r="T26" s="557"/>
      <c r="U26" s="557"/>
    </row>
    <row r="27" ht="9.75" customHeight="1" spans="1:21">
      <c r="A27" s="575"/>
      <c r="B27" s="566"/>
      <c r="C27" s="572"/>
      <c r="D27" s="603"/>
      <c r="E27" s="604"/>
      <c r="F27" s="604"/>
      <c r="G27" s="604"/>
      <c r="H27" s="604"/>
      <c r="I27" s="604"/>
      <c r="J27" s="604"/>
      <c r="K27" s="604"/>
      <c r="L27" s="604"/>
      <c r="M27" s="636"/>
      <c r="N27" s="624"/>
      <c r="O27" s="621"/>
      <c r="P27" s="622"/>
      <c r="Q27" s="644"/>
      <c r="R27" s="557"/>
      <c r="S27" s="557"/>
      <c r="T27" s="557"/>
      <c r="U27" s="557"/>
    </row>
    <row r="28" ht="20.25" customHeight="1" spans="1:21">
      <c r="A28" s="575"/>
      <c r="B28" s="566"/>
      <c r="C28" s="572"/>
      <c r="D28" s="605" t="s">
        <v>26</v>
      </c>
      <c r="E28" s="606"/>
      <c r="F28" s="606"/>
      <c r="G28" s="592"/>
      <c r="H28" s="607"/>
      <c r="I28" s="607"/>
      <c r="J28" s="607"/>
      <c r="K28" s="607"/>
      <c r="L28" s="607"/>
      <c r="M28" s="637"/>
      <c r="N28" s="624"/>
      <c r="O28" s="621"/>
      <c r="P28" s="622"/>
      <c r="Q28" s="644"/>
      <c r="R28" s="557"/>
      <c r="S28" s="557"/>
      <c r="T28" s="557"/>
      <c r="U28" s="557"/>
    </row>
    <row r="29" ht="9.75" customHeight="1" spans="1:21">
      <c r="A29" s="575"/>
      <c r="B29" s="566"/>
      <c r="C29" s="572"/>
      <c r="D29" s="603"/>
      <c r="E29" s="604"/>
      <c r="F29" s="604"/>
      <c r="G29" s="604"/>
      <c r="H29" s="604"/>
      <c r="I29" s="604"/>
      <c r="J29" s="604"/>
      <c r="K29" s="604"/>
      <c r="L29" s="604"/>
      <c r="M29" s="636"/>
      <c r="N29" s="624"/>
      <c r="O29" s="621"/>
      <c r="P29" s="622"/>
      <c r="Q29" s="644"/>
      <c r="R29" s="557"/>
      <c r="S29" s="557"/>
      <c r="T29" s="557"/>
      <c r="U29" s="557"/>
    </row>
    <row r="30" ht="20.25" customHeight="1" spans="1:21">
      <c r="A30" s="575"/>
      <c r="B30" s="566"/>
      <c r="C30" s="572"/>
      <c r="D30" s="605" t="s">
        <v>27</v>
      </c>
      <c r="E30" s="606"/>
      <c r="F30" s="606"/>
      <c r="G30" s="592"/>
      <c r="H30" s="607"/>
      <c r="I30" s="607"/>
      <c r="J30" s="607"/>
      <c r="K30" s="607"/>
      <c r="L30" s="607"/>
      <c r="M30" s="637"/>
      <c r="N30" s="624"/>
      <c r="O30" s="621"/>
      <c r="P30" s="622"/>
      <c r="Q30" s="644"/>
      <c r="R30" s="557"/>
      <c r="S30" s="557"/>
      <c r="T30" s="557"/>
      <c r="U30" s="557"/>
    </row>
    <row r="31" ht="9.75" customHeight="1" spans="1:21">
      <c r="A31" s="575"/>
      <c r="B31" s="566"/>
      <c r="C31" s="572"/>
      <c r="D31" s="603"/>
      <c r="E31" s="604"/>
      <c r="F31" s="604"/>
      <c r="G31" s="604"/>
      <c r="H31" s="604"/>
      <c r="I31" s="604"/>
      <c r="J31" s="604"/>
      <c r="K31" s="604"/>
      <c r="L31" s="604"/>
      <c r="M31" s="636"/>
      <c r="N31" s="624"/>
      <c r="O31" s="621"/>
      <c r="P31" s="622"/>
      <c r="Q31" s="644"/>
      <c r="R31" s="557"/>
      <c r="S31" s="557"/>
      <c r="T31" s="557"/>
      <c r="U31" s="557"/>
    </row>
    <row r="32" ht="20.25" customHeight="1" spans="1:21">
      <c r="A32" s="575"/>
      <c r="B32" s="566"/>
      <c r="C32" s="572"/>
      <c r="D32" s="605" t="s">
        <v>28</v>
      </c>
      <c r="E32" s="606"/>
      <c r="F32" s="606"/>
      <c r="G32" s="592"/>
      <c r="H32" s="607"/>
      <c r="I32" s="607"/>
      <c r="J32" s="607"/>
      <c r="K32" s="607"/>
      <c r="L32" s="607"/>
      <c r="M32" s="637"/>
      <c r="N32" s="624"/>
      <c r="O32" s="621"/>
      <c r="P32" s="622"/>
      <c r="Q32" s="644"/>
      <c r="R32" s="557"/>
      <c r="S32" s="557"/>
      <c r="T32" s="557"/>
      <c r="U32" s="557"/>
    </row>
    <row r="33" ht="9.75" customHeight="1" spans="1:21">
      <c r="A33" s="575"/>
      <c r="B33" s="566"/>
      <c r="C33" s="572"/>
      <c r="D33" s="603"/>
      <c r="E33" s="604"/>
      <c r="F33" s="604"/>
      <c r="G33" s="604"/>
      <c r="H33" s="604"/>
      <c r="I33" s="604"/>
      <c r="J33" s="604"/>
      <c r="K33" s="604"/>
      <c r="L33" s="604"/>
      <c r="M33" s="636"/>
      <c r="N33" s="624"/>
      <c r="O33" s="621"/>
      <c r="P33" s="622"/>
      <c r="Q33" s="644"/>
      <c r="R33" s="557"/>
      <c r="S33" s="557"/>
      <c r="T33" s="557"/>
      <c r="U33" s="557"/>
    </row>
    <row r="34" ht="20.25" customHeight="1" spans="1:21">
      <c r="A34" s="575"/>
      <c r="B34" s="566"/>
      <c r="C34" s="572"/>
      <c r="D34" s="605" t="s">
        <v>29</v>
      </c>
      <c r="E34" s="606"/>
      <c r="F34" s="606"/>
      <c r="G34" s="592"/>
      <c r="H34" s="607"/>
      <c r="I34" s="607"/>
      <c r="J34" s="607"/>
      <c r="K34" s="607"/>
      <c r="L34" s="607"/>
      <c r="M34" s="637"/>
      <c r="N34" s="624"/>
      <c r="O34" s="621"/>
      <c r="P34" s="622"/>
      <c r="Q34" s="644"/>
      <c r="R34" s="557"/>
      <c r="S34" s="557"/>
      <c r="T34" s="557"/>
      <c r="U34" s="557"/>
    </row>
    <row r="35" ht="9.75" customHeight="1" spans="1:21">
      <c r="A35" s="575"/>
      <c r="B35" s="566"/>
      <c r="C35" s="572"/>
      <c r="D35" s="603"/>
      <c r="E35" s="604"/>
      <c r="F35" s="604"/>
      <c r="G35" s="604"/>
      <c r="H35" s="604"/>
      <c r="I35" s="604"/>
      <c r="J35" s="604"/>
      <c r="K35" s="604"/>
      <c r="L35" s="604"/>
      <c r="M35" s="636"/>
      <c r="N35" s="624"/>
      <c r="O35" s="621"/>
      <c r="P35" s="622"/>
      <c r="Q35" s="644"/>
      <c r="R35" s="557"/>
      <c r="S35" s="557"/>
      <c r="T35" s="557"/>
      <c r="U35" s="557"/>
    </row>
    <row r="36" ht="20.25" customHeight="1" spans="1:21">
      <c r="A36" s="575"/>
      <c r="B36" s="566"/>
      <c r="C36" s="572"/>
      <c r="D36" s="605" t="s">
        <v>30</v>
      </c>
      <c r="E36" s="606"/>
      <c r="F36" s="606"/>
      <c r="G36" s="592"/>
      <c r="H36" s="607"/>
      <c r="I36" s="607"/>
      <c r="J36" s="607"/>
      <c r="K36" s="607"/>
      <c r="L36" s="607"/>
      <c r="M36" s="637"/>
      <c r="N36" s="624"/>
      <c r="O36" s="621"/>
      <c r="P36" s="622"/>
      <c r="Q36" s="644"/>
      <c r="R36" s="557"/>
      <c r="S36" s="557"/>
      <c r="T36" s="557"/>
      <c r="U36" s="557"/>
    </row>
    <row r="37" ht="9.75" customHeight="1" spans="1:21">
      <c r="A37" s="575"/>
      <c r="B37" s="566"/>
      <c r="C37" s="572"/>
      <c r="D37" s="603"/>
      <c r="E37" s="604"/>
      <c r="F37" s="604"/>
      <c r="G37" s="604"/>
      <c r="H37" s="604"/>
      <c r="I37" s="604"/>
      <c r="J37" s="604"/>
      <c r="K37" s="604"/>
      <c r="L37" s="604"/>
      <c r="M37" s="636"/>
      <c r="N37" s="624"/>
      <c r="O37" s="621"/>
      <c r="P37" s="622"/>
      <c r="Q37" s="644"/>
      <c r="R37" s="557"/>
      <c r="S37" s="557"/>
      <c r="T37" s="557"/>
      <c r="U37" s="557"/>
    </row>
    <row r="38" ht="20.25" customHeight="1" spans="1:21">
      <c r="A38" s="575"/>
      <c r="B38" s="566"/>
      <c r="C38" s="572"/>
      <c r="D38" s="595" t="s">
        <v>31</v>
      </c>
      <c r="E38" s="608"/>
      <c r="F38" s="608"/>
      <c r="G38" s="609"/>
      <c r="H38" s="610"/>
      <c r="I38" s="610"/>
      <c r="J38" s="610"/>
      <c r="K38" s="610"/>
      <c r="L38" s="610"/>
      <c r="M38" s="638"/>
      <c r="N38" s="624"/>
      <c r="O38" s="621"/>
      <c r="P38" s="622"/>
      <c r="Q38" s="644"/>
      <c r="R38" s="557"/>
      <c r="S38" s="557"/>
      <c r="T38" s="557"/>
      <c r="U38" s="557"/>
    </row>
    <row r="39" ht="34.5" customHeight="1" spans="1:21">
      <c r="A39" s="575"/>
      <c r="B39" s="566"/>
      <c r="C39" s="572"/>
      <c r="D39" s="611"/>
      <c r="E39" s="611"/>
      <c r="F39" s="611"/>
      <c r="G39" s="611"/>
      <c r="H39" s="611"/>
      <c r="I39" s="611"/>
      <c r="J39" s="611"/>
      <c r="K39" s="611"/>
      <c r="L39" s="611"/>
      <c r="M39" s="611"/>
      <c r="N39" s="624"/>
      <c r="O39" s="621"/>
      <c r="P39" s="622"/>
      <c r="Q39" s="644"/>
      <c r="R39" s="557"/>
      <c r="S39" s="557"/>
      <c r="T39" s="557"/>
      <c r="U39" s="557"/>
    </row>
    <row r="40" ht="14.25" customHeight="1" spans="1:21">
      <c r="A40" s="575"/>
      <c r="B40" s="566"/>
      <c r="C40" s="612"/>
      <c r="D40" s="613"/>
      <c r="E40" s="613"/>
      <c r="F40" s="613"/>
      <c r="G40" s="613"/>
      <c r="H40" s="613"/>
      <c r="I40" s="613"/>
      <c r="J40" s="613"/>
      <c r="K40" s="613"/>
      <c r="L40" s="613"/>
      <c r="M40" s="613"/>
      <c r="N40" s="639"/>
      <c r="O40" s="621"/>
      <c r="P40" s="622"/>
      <c r="Q40" s="644"/>
      <c r="R40" s="557"/>
      <c r="S40" s="557"/>
      <c r="T40" s="557"/>
      <c r="U40" s="557"/>
    </row>
    <row r="41" ht="15" customHeight="1" spans="1:21">
      <c r="A41" s="575"/>
      <c r="B41" s="614"/>
      <c r="C41" s="615"/>
      <c r="D41" s="615"/>
      <c r="E41" s="615"/>
      <c r="F41" s="615"/>
      <c r="G41" s="615"/>
      <c r="H41" s="615"/>
      <c r="I41" s="615"/>
      <c r="J41" s="615"/>
      <c r="K41" s="615"/>
      <c r="L41" s="615"/>
      <c r="M41" s="615"/>
      <c r="N41" s="615"/>
      <c r="O41" s="640"/>
      <c r="P41" s="641"/>
      <c r="Q41" s="644"/>
      <c r="R41" s="557"/>
      <c r="S41" s="557"/>
      <c r="T41" s="557"/>
      <c r="U41" s="557"/>
    </row>
    <row r="42" ht="18" customHeight="1" spans="1:21">
      <c r="A42" s="575"/>
      <c r="B42" s="616"/>
      <c r="C42" s="616"/>
      <c r="D42" s="616"/>
      <c r="E42" s="616"/>
      <c r="F42" s="616"/>
      <c r="G42" s="616"/>
      <c r="H42" s="616"/>
      <c r="I42" s="616"/>
      <c r="J42" s="616"/>
      <c r="K42" s="616"/>
      <c r="L42" s="616"/>
      <c r="M42" s="616"/>
      <c r="N42" s="616"/>
      <c r="O42" s="616"/>
      <c r="P42" s="641"/>
      <c r="Q42" s="644"/>
      <c r="R42" s="557"/>
      <c r="S42" s="557"/>
      <c r="T42" s="557"/>
      <c r="U42" s="557"/>
    </row>
    <row r="43" spans="16:21">
      <c r="P43" s="642"/>
      <c r="Q43" s="557"/>
      <c r="R43" s="557"/>
      <c r="S43" s="557"/>
      <c r="T43" s="557"/>
      <c r="U43" s="557"/>
    </row>
    <row r="44" spans="16:16">
      <c r="P44" s="642"/>
    </row>
    <row r="45" spans="16:16">
      <c r="P45" s="642"/>
    </row>
    <row r="46" spans="16:16">
      <c r="P46" s="642"/>
    </row>
    <row r="47" spans="16:16">
      <c r="P47" s="642"/>
    </row>
    <row r="48" spans="16:16">
      <c r="P48" s="642"/>
    </row>
    <row r="49" spans="16:16">
      <c r="P49" s="642"/>
    </row>
    <row r="50" spans="5:16">
      <c r="E50" s="617"/>
      <c r="F50" s="617"/>
      <c r="G50" s="617"/>
      <c r="H50" s="617"/>
      <c r="I50" s="617"/>
      <c r="J50" s="617"/>
      <c r="K50" s="617"/>
      <c r="L50" s="617"/>
      <c r="M50" s="617"/>
      <c r="P50" s="642"/>
    </row>
    <row r="51" spans="5:16">
      <c r="E51" s="617"/>
      <c r="F51" s="617"/>
      <c r="G51" s="617"/>
      <c r="H51" s="617"/>
      <c r="I51" s="617"/>
      <c r="J51" s="617"/>
      <c r="K51" s="617"/>
      <c r="L51" s="617"/>
      <c r="M51" s="617"/>
      <c r="P51" s="642"/>
    </row>
    <row r="52" spans="5:16">
      <c r="E52" s="617"/>
      <c r="F52" s="617"/>
      <c r="G52" s="617"/>
      <c r="H52" s="617"/>
      <c r="I52" s="617"/>
      <c r="J52" s="617"/>
      <c r="K52" s="617"/>
      <c r="L52" s="617"/>
      <c r="M52" s="617"/>
      <c r="P52" s="642"/>
    </row>
    <row r="53" spans="5:16">
      <c r="E53" s="617"/>
      <c r="F53" s="617"/>
      <c r="G53" s="617"/>
      <c r="H53" s="617"/>
      <c r="I53" s="617"/>
      <c r="J53" s="617"/>
      <c r="K53" s="617"/>
      <c r="L53" s="617"/>
      <c r="M53" s="617"/>
      <c r="P53" s="642"/>
    </row>
    <row r="54" spans="5:16">
      <c r="E54" s="617"/>
      <c r="F54" s="617"/>
      <c r="G54" s="617"/>
      <c r="H54" s="617"/>
      <c r="I54" s="617"/>
      <c r="J54" s="617"/>
      <c r="K54" s="617"/>
      <c r="L54" s="617"/>
      <c r="M54" s="617"/>
      <c r="P54" s="642"/>
    </row>
    <row r="55" spans="5:16">
      <c r="E55" s="617"/>
      <c r="F55" s="617"/>
      <c r="G55" s="617"/>
      <c r="H55" s="617"/>
      <c r="I55" s="617"/>
      <c r="J55" s="617"/>
      <c r="K55" s="617"/>
      <c r="L55" s="617"/>
      <c r="M55" s="617"/>
      <c r="P55" s="642"/>
    </row>
    <row r="56" spans="5:16">
      <c r="E56" s="617"/>
      <c r="F56" s="617"/>
      <c r="G56" s="617"/>
      <c r="H56" s="617"/>
      <c r="I56" s="617"/>
      <c r="J56" s="617"/>
      <c r="K56" s="617"/>
      <c r="L56" s="617"/>
      <c r="M56" s="617"/>
      <c r="P56" s="642"/>
    </row>
    <row r="57" spans="5:16">
      <c r="E57" s="617"/>
      <c r="F57" s="617"/>
      <c r="G57" s="617"/>
      <c r="H57" s="617"/>
      <c r="I57" s="617"/>
      <c r="J57" s="617"/>
      <c r="K57" s="617"/>
      <c r="L57" s="617"/>
      <c r="M57" s="617"/>
      <c r="P57" s="642"/>
    </row>
    <row r="58" spans="5:16">
      <c r="E58" s="617"/>
      <c r="F58" s="617"/>
      <c r="G58" s="617"/>
      <c r="H58" s="617"/>
      <c r="I58" s="617"/>
      <c r="J58" s="617"/>
      <c r="K58" s="617"/>
      <c r="L58" s="617"/>
      <c r="M58" s="617"/>
      <c r="P58" s="642"/>
    </row>
    <row r="59" spans="5:16">
      <c r="E59" s="617"/>
      <c r="F59" s="617"/>
      <c r="G59" s="617"/>
      <c r="H59" s="617"/>
      <c r="I59" s="617"/>
      <c r="J59" s="617"/>
      <c r="K59" s="617"/>
      <c r="L59" s="617"/>
      <c r="M59" s="617"/>
      <c r="P59" s="642"/>
    </row>
    <row r="60" spans="16:16">
      <c r="P60" s="642"/>
    </row>
    <row r="61" spans="16:16">
      <c r="P61" s="642"/>
    </row>
  </sheetData>
  <sheetProtection selectLockedCells="1"/>
  <mergeCells count="42">
    <mergeCell ref="B1:C1"/>
    <mergeCell ref="B2:O2"/>
    <mergeCell ref="C3:N3"/>
    <mergeCell ref="C4:N4"/>
    <mergeCell ref="D5:M5"/>
    <mergeCell ref="D6:M6"/>
    <mergeCell ref="F7:M7"/>
    <mergeCell ref="D9:E9"/>
    <mergeCell ref="D11:F11"/>
    <mergeCell ref="G11:M11"/>
    <mergeCell ref="D13:E13"/>
    <mergeCell ref="D14:M14"/>
    <mergeCell ref="D15:M15"/>
    <mergeCell ref="D16:E16"/>
    <mergeCell ref="F16:M16"/>
    <mergeCell ref="D18:F18"/>
    <mergeCell ref="G18:M18"/>
    <mergeCell ref="D20:F20"/>
    <mergeCell ref="G20:M20"/>
    <mergeCell ref="D22:F22"/>
    <mergeCell ref="G22:M22"/>
    <mergeCell ref="D24:F24"/>
    <mergeCell ref="G24:M24"/>
    <mergeCell ref="D26:F26"/>
    <mergeCell ref="G26:M26"/>
    <mergeCell ref="D28:F28"/>
    <mergeCell ref="G28:M28"/>
    <mergeCell ref="D30:F30"/>
    <mergeCell ref="G30:M30"/>
    <mergeCell ref="D32:F32"/>
    <mergeCell ref="G32:M32"/>
    <mergeCell ref="D34:F34"/>
    <mergeCell ref="G34:M34"/>
    <mergeCell ref="D36:F36"/>
    <mergeCell ref="G36:M36"/>
    <mergeCell ref="D38:F38"/>
    <mergeCell ref="G38:M38"/>
    <mergeCell ref="D40:M40"/>
    <mergeCell ref="B3:B40"/>
    <mergeCell ref="C5:C40"/>
    <mergeCell ref="N5:N40"/>
    <mergeCell ref="O3:O40"/>
  </mergeCells>
  <dataValidations count="4">
    <dataValidation type="list" allowBlank="1" showInputMessage="1" showErrorMessage="1" sqref="J9 J13">
      <formula1>"1,2,3,4,5,6,7,8,9,10,11,12,13,14,15,16,17,18,19,20,21,22,23,24,25,26,27,28,29,30,31"</formula1>
    </dataValidation>
    <dataValidation allowBlank="1" showInputMessage="1" showErrorMessage="1" sqref="D7 F7 E10:M10 D9:D10"/>
    <dataValidation type="list" allowBlank="1" showInputMessage="1" showErrorMessage="1" sqref="H9 H13">
      <formula1>"1,2,3,4,5,6,7,8,9,10,11,12"</formula1>
    </dataValidation>
    <dataValidation allowBlank="1" showInputMessage="1" showErrorMessage="1" sqref="D11 G11 D13" errorStyle="information"/>
  </dataValidations>
  <hyperlinks>
    <hyperlink ref="B1:C1" location="索引目录!B2" display="索引页"/>
  </hyperlinks>
  <printOptions horizontalCentered="1" verticalCentered="1"/>
  <pageMargins left="0.747916666666667" right="0.747916666666667" top="0.984027777777778" bottom="0.984027777777778" header="0.511805555555556" footer="0.511805555555556"/>
  <pageSetup paperSize="9" orientation="portrait"/>
  <headerFooter alignWithMargins="0"/>
  <drawing r:id="rId1"/>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S3"/>
    </sheetView>
  </sheetViews>
  <sheetFormatPr defaultColWidth="9" defaultRowHeight="15.75" customHeight="1"/>
  <cols>
    <col min="1" max="1" width="5" style="3" customWidth="1"/>
    <col min="2" max="2" width="24.375" style="3" customWidth="1"/>
    <col min="3" max="3" width="9" style="3"/>
    <col min="4" max="4" width="11" style="3" customWidth="1"/>
    <col min="5" max="5" width="13" style="3" customWidth="1"/>
    <col min="6" max="6" width="7" style="3" customWidth="1"/>
    <col min="7" max="8" width="14" style="3" hidden="1" customWidth="1" outlineLevel="1"/>
    <col min="9" max="9" width="15.75" style="3" customWidth="1" collapsed="1"/>
    <col min="10" max="10" width="15.75" style="3" customWidth="1"/>
    <col min="11" max="11" width="12.625" style="3" customWidth="1"/>
    <col min="12" max="16384" width="9" style="3"/>
  </cols>
  <sheetData>
    <row r="1" spans="1:12">
      <c r="A1" s="4" t="s">
        <v>118</v>
      </c>
      <c r="B1" s="5" t="s">
        <v>240</v>
      </c>
      <c r="C1" s="6"/>
      <c r="D1" s="6"/>
      <c r="E1" s="6"/>
      <c r="F1" s="6"/>
      <c r="G1" s="6"/>
      <c r="H1" s="6"/>
      <c r="I1" s="6"/>
      <c r="J1" s="6"/>
      <c r="K1" s="6"/>
      <c r="L1" s="6"/>
    </row>
    <row r="2" s="1" customFormat="1" ht="30" customHeight="1" spans="1:12">
      <c r="A2" s="7" t="s">
        <v>384</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362</v>
      </c>
      <c r="C5" s="11" t="s">
        <v>364</v>
      </c>
      <c r="D5" s="11" t="s">
        <v>385</v>
      </c>
      <c r="E5" s="11" t="s">
        <v>386</v>
      </c>
      <c r="F5" s="11" t="s">
        <v>387</v>
      </c>
      <c r="G5" s="11" t="s">
        <v>243</v>
      </c>
      <c r="H5" s="11" t="s">
        <v>318</v>
      </c>
      <c r="I5" s="11" t="s">
        <v>245</v>
      </c>
      <c r="J5" s="11" t="s">
        <v>246</v>
      </c>
      <c r="K5" s="11" t="s">
        <v>248</v>
      </c>
      <c r="L5" s="11" t="s">
        <v>213</v>
      </c>
    </row>
    <row r="6" customHeight="1" spans="1:12">
      <c r="A6" s="14"/>
      <c r="B6" s="19"/>
      <c r="C6" s="18"/>
      <c r="D6" s="30"/>
      <c r="E6" s="14"/>
      <c r="F6" s="14"/>
      <c r="G6" s="30"/>
      <c r="H6" s="30"/>
      <c r="I6" s="30"/>
      <c r="J6" s="30"/>
      <c r="K6" s="30" t="str">
        <f>IF(I6=0,"",(J6-I6)/I6*100)</f>
        <v/>
      </c>
      <c r="L6" s="34"/>
    </row>
    <row r="7" customHeight="1" spans="1:12">
      <c r="A7" s="14"/>
      <c r="B7" s="19"/>
      <c r="C7" s="18"/>
      <c r="D7" s="30"/>
      <c r="E7" s="14"/>
      <c r="F7" s="14"/>
      <c r="G7" s="30"/>
      <c r="H7" s="30"/>
      <c r="I7" s="30"/>
      <c r="J7" s="30"/>
      <c r="K7" s="30" t="str">
        <f t="shared" ref="K7:K27" si="0">IF(I7=0,"",(J7-I7)/I7*100)</f>
        <v/>
      </c>
      <c r="L7" s="34"/>
    </row>
    <row r="8" customHeight="1" spans="1:12">
      <c r="A8" s="14"/>
      <c r="B8" s="19"/>
      <c r="C8" s="18"/>
      <c r="D8" s="30"/>
      <c r="E8" s="14"/>
      <c r="F8" s="14"/>
      <c r="G8" s="30"/>
      <c r="H8" s="30"/>
      <c r="I8" s="30"/>
      <c r="J8" s="30"/>
      <c r="K8" s="30" t="str">
        <f t="shared" si="0"/>
        <v/>
      </c>
      <c r="L8" s="34"/>
    </row>
    <row r="9" customHeight="1" spans="1:12">
      <c r="A9" s="14"/>
      <c r="B9" s="19"/>
      <c r="C9" s="18"/>
      <c r="D9" s="30"/>
      <c r="E9" s="14"/>
      <c r="F9" s="14"/>
      <c r="G9" s="30"/>
      <c r="H9" s="30"/>
      <c r="I9" s="30"/>
      <c r="J9" s="30"/>
      <c r="K9" s="30" t="str">
        <f t="shared" si="0"/>
        <v/>
      </c>
      <c r="L9" s="34"/>
    </row>
    <row r="10" customHeight="1" spans="1:12">
      <c r="A10" s="14"/>
      <c r="B10" s="19"/>
      <c r="C10" s="18"/>
      <c r="D10" s="30"/>
      <c r="E10" s="14"/>
      <c r="F10" s="14"/>
      <c r="G10" s="30"/>
      <c r="H10" s="30"/>
      <c r="I10" s="30"/>
      <c r="J10" s="30"/>
      <c r="K10" s="30" t="str">
        <f t="shared" si="0"/>
        <v/>
      </c>
      <c r="L10" s="34"/>
    </row>
    <row r="11" customHeight="1" spans="1:12">
      <c r="A11" s="14"/>
      <c r="B11" s="19"/>
      <c r="C11" s="18"/>
      <c r="D11" s="30"/>
      <c r="E11" s="14"/>
      <c r="F11" s="14"/>
      <c r="G11" s="30"/>
      <c r="H11" s="30"/>
      <c r="I11" s="30"/>
      <c r="J11" s="30"/>
      <c r="K11" s="30" t="str">
        <f t="shared" si="0"/>
        <v/>
      </c>
      <c r="L11" s="34"/>
    </row>
    <row r="12" customHeight="1" spans="1:12">
      <c r="A12" s="14"/>
      <c r="B12" s="19"/>
      <c r="C12" s="18"/>
      <c r="D12" s="30"/>
      <c r="E12" s="14"/>
      <c r="F12" s="14"/>
      <c r="G12" s="30"/>
      <c r="H12" s="30"/>
      <c r="I12" s="30"/>
      <c r="J12" s="30"/>
      <c r="K12" s="30" t="str">
        <f t="shared" si="0"/>
        <v/>
      </c>
      <c r="L12" s="34"/>
    </row>
    <row r="13" customHeight="1" spans="1:12">
      <c r="A13" s="14"/>
      <c r="B13" s="19"/>
      <c r="C13" s="18"/>
      <c r="D13" s="30"/>
      <c r="E13" s="14"/>
      <c r="F13" s="14"/>
      <c r="G13" s="30"/>
      <c r="H13" s="30"/>
      <c r="I13" s="30"/>
      <c r="J13" s="30"/>
      <c r="K13" s="30" t="str">
        <f t="shared" si="0"/>
        <v/>
      </c>
      <c r="L13" s="34"/>
    </row>
    <row r="14" customHeight="1" spans="1:12">
      <c r="A14" s="14"/>
      <c r="B14" s="19"/>
      <c r="C14" s="18"/>
      <c r="D14" s="30"/>
      <c r="E14" s="14"/>
      <c r="F14" s="14"/>
      <c r="G14" s="30"/>
      <c r="H14" s="30"/>
      <c r="I14" s="30"/>
      <c r="J14" s="30"/>
      <c r="K14" s="30" t="str">
        <f t="shared" si="0"/>
        <v/>
      </c>
      <c r="L14" s="34"/>
    </row>
    <row r="15" customHeight="1" spans="1:12">
      <c r="A15" s="14"/>
      <c r="B15" s="19"/>
      <c r="C15" s="18"/>
      <c r="D15" s="30"/>
      <c r="E15" s="14"/>
      <c r="F15" s="14"/>
      <c r="G15" s="30"/>
      <c r="H15" s="30"/>
      <c r="I15" s="30"/>
      <c r="J15" s="30"/>
      <c r="K15" s="30" t="str">
        <f t="shared" si="0"/>
        <v/>
      </c>
      <c r="L15" s="34"/>
    </row>
    <row r="16" customHeight="1" spans="1:12">
      <c r="A16" s="14"/>
      <c r="B16" s="19"/>
      <c r="C16" s="18"/>
      <c r="D16" s="30"/>
      <c r="E16" s="14"/>
      <c r="F16" s="14"/>
      <c r="G16" s="30"/>
      <c r="H16" s="30"/>
      <c r="I16" s="30"/>
      <c r="J16" s="30"/>
      <c r="K16" s="30" t="str">
        <f t="shared" si="0"/>
        <v/>
      </c>
      <c r="L16" s="34"/>
    </row>
    <row r="17" customHeight="1" spans="1:12">
      <c r="A17" s="14"/>
      <c r="B17" s="19"/>
      <c r="C17" s="18"/>
      <c r="D17" s="30"/>
      <c r="E17" s="14"/>
      <c r="F17" s="14"/>
      <c r="G17" s="30"/>
      <c r="H17" s="30"/>
      <c r="I17" s="30"/>
      <c r="J17" s="30"/>
      <c r="K17" s="30" t="str">
        <f t="shared" si="0"/>
        <v/>
      </c>
      <c r="L17" s="34"/>
    </row>
    <row r="18" customHeight="1" spans="1:12">
      <c r="A18" s="14"/>
      <c r="B18" s="19"/>
      <c r="C18" s="18"/>
      <c r="D18" s="30"/>
      <c r="E18" s="14"/>
      <c r="F18" s="14"/>
      <c r="G18" s="30"/>
      <c r="H18" s="30"/>
      <c r="I18" s="30"/>
      <c r="J18" s="30"/>
      <c r="K18" s="30" t="str">
        <f t="shared" si="0"/>
        <v/>
      </c>
      <c r="L18" s="34"/>
    </row>
    <row r="19" customHeight="1" spans="1:12">
      <c r="A19" s="14"/>
      <c r="B19" s="19"/>
      <c r="C19" s="18"/>
      <c r="D19" s="30"/>
      <c r="E19" s="14"/>
      <c r="F19" s="14"/>
      <c r="G19" s="30"/>
      <c r="H19" s="30"/>
      <c r="I19" s="30"/>
      <c r="J19" s="30"/>
      <c r="K19" s="30" t="str">
        <f t="shared" si="0"/>
        <v/>
      </c>
      <c r="L19" s="34"/>
    </row>
    <row r="20" customHeight="1" spans="1:12">
      <c r="A20" s="14"/>
      <c r="B20" s="19"/>
      <c r="C20" s="18"/>
      <c r="D20" s="30"/>
      <c r="E20" s="14"/>
      <c r="F20" s="14"/>
      <c r="G20" s="30"/>
      <c r="H20" s="30"/>
      <c r="I20" s="30"/>
      <c r="J20" s="30"/>
      <c r="K20" s="30" t="str">
        <f t="shared" si="0"/>
        <v/>
      </c>
      <c r="L20" s="34"/>
    </row>
    <row r="21" customHeight="1" spans="1:12">
      <c r="A21" s="14"/>
      <c r="B21" s="19"/>
      <c r="C21" s="18"/>
      <c r="D21" s="30"/>
      <c r="E21" s="14"/>
      <c r="F21" s="14"/>
      <c r="G21" s="30"/>
      <c r="H21" s="30"/>
      <c r="I21" s="30"/>
      <c r="J21" s="30"/>
      <c r="K21" s="30" t="str">
        <f t="shared" si="0"/>
        <v/>
      </c>
      <c r="L21" s="34"/>
    </row>
    <row r="22" customHeight="1" spans="1:12">
      <c r="A22" s="14"/>
      <c r="B22" s="19"/>
      <c r="C22" s="18"/>
      <c r="D22" s="30"/>
      <c r="E22" s="14"/>
      <c r="F22" s="14"/>
      <c r="G22" s="30"/>
      <c r="H22" s="30"/>
      <c r="I22" s="30"/>
      <c r="J22" s="30"/>
      <c r="K22" s="30" t="str">
        <f t="shared" si="0"/>
        <v/>
      </c>
      <c r="L22" s="34"/>
    </row>
    <row r="23" customHeight="1" spans="1:12">
      <c r="A23" s="14"/>
      <c r="B23" s="19"/>
      <c r="C23" s="18"/>
      <c r="D23" s="30"/>
      <c r="E23" s="14"/>
      <c r="F23" s="14"/>
      <c r="G23" s="30"/>
      <c r="H23" s="30"/>
      <c r="I23" s="30"/>
      <c r="J23" s="30"/>
      <c r="K23" s="30" t="str">
        <f t="shared" si="0"/>
        <v/>
      </c>
      <c r="L23" s="34"/>
    </row>
    <row r="24" customHeight="1" spans="1:12">
      <c r="A24" s="14"/>
      <c r="B24" s="19"/>
      <c r="C24" s="18"/>
      <c r="D24" s="30"/>
      <c r="E24" s="14"/>
      <c r="F24" s="14"/>
      <c r="G24" s="30"/>
      <c r="H24" s="30"/>
      <c r="I24" s="30"/>
      <c r="J24" s="30"/>
      <c r="K24" s="30" t="str">
        <f t="shared" si="0"/>
        <v/>
      </c>
      <c r="L24" s="34"/>
    </row>
    <row r="25" customHeight="1" spans="1:12">
      <c r="A25" s="14"/>
      <c r="B25" s="19"/>
      <c r="C25" s="18"/>
      <c r="D25" s="30"/>
      <c r="E25" s="14"/>
      <c r="F25" s="14"/>
      <c r="G25" s="30"/>
      <c r="H25" s="30"/>
      <c r="I25" s="30"/>
      <c r="J25" s="30"/>
      <c r="K25" s="30" t="str">
        <f t="shared" si="0"/>
        <v/>
      </c>
      <c r="L25" s="34"/>
    </row>
    <row r="26" customHeight="1" spans="1:12">
      <c r="A26" s="14"/>
      <c r="B26" s="19"/>
      <c r="C26" s="18"/>
      <c r="D26" s="30"/>
      <c r="E26" s="14"/>
      <c r="F26" s="14"/>
      <c r="G26" s="30"/>
      <c r="H26" s="30"/>
      <c r="I26" s="30"/>
      <c r="J26" s="30"/>
      <c r="K26" s="30"/>
      <c r="L26" s="34"/>
    </row>
    <row r="27" customHeight="1" spans="1:12">
      <c r="A27" s="20" t="s">
        <v>357</v>
      </c>
      <c r="B27" s="22"/>
      <c r="C27" s="34"/>
      <c r="D27" s="30">
        <f>SUM(D6:D26)</f>
        <v>0</v>
      </c>
      <c r="E27" s="34"/>
      <c r="F27" s="34"/>
      <c r="G27" s="30">
        <f>SUM(G6:G26)</f>
        <v>0</v>
      </c>
      <c r="H27" s="30"/>
      <c r="I27" s="30">
        <f>SUM(I6:I26)</f>
        <v>0</v>
      </c>
      <c r="J27" s="30">
        <f>SUM(J6:J26)</f>
        <v>0</v>
      </c>
      <c r="K27" s="30" t="str">
        <f t="shared" si="0"/>
        <v/>
      </c>
      <c r="L27" s="34"/>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D15" display="返回索引页"/>
    <hyperlink ref="B1" location="流动汇总!B11"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Roman,常规"3-6
&amp;"宋体,常规"共&amp;"Times New Roman,常规"&amp;N&amp;"宋体,常规"页第&amp;"Times New Roman,常规"&amp;P&amp;"宋体,常规"页</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H20" sqref="H20"/>
    </sheetView>
  </sheetViews>
  <sheetFormatPr defaultColWidth="9" defaultRowHeight="15.75" customHeight="1"/>
  <cols>
    <col min="1" max="1" width="5.5" style="3" customWidth="1"/>
    <col min="2" max="2" width="24.875" style="3" customWidth="1"/>
    <col min="3" max="3" width="10" style="3" customWidth="1"/>
    <col min="4" max="4" width="12.5" style="3" customWidth="1"/>
    <col min="5" max="6" width="15.875" style="3" hidden="1" customWidth="1" outlineLevel="1"/>
    <col min="7" max="7" width="17.5" style="3" customWidth="1" collapsed="1"/>
    <col min="8" max="8" width="18.25" style="3" customWidth="1"/>
    <col min="9" max="9" width="15.625" style="3" customWidth="1"/>
    <col min="10" max="10" width="17.5" style="3" customWidth="1"/>
    <col min="11" max="16384" width="9" style="3"/>
  </cols>
  <sheetData>
    <row r="1" spans="1:10">
      <c r="A1" s="4" t="s">
        <v>118</v>
      </c>
      <c r="B1" s="5" t="s">
        <v>240</v>
      </c>
      <c r="C1" s="6"/>
      <c r="D1" s="6"/>
      <c r="E1" s="6"/>
      <c r="F1" s="6"/>
      <c r="G1" s="6"/>
      <c r="H1" s="6"/>
      <c r="I1" s="6"/>
      <c r="J1" s="6"/>
    </row>
    <row r="2" s="1" customFormat="1" ht="30" customHeight="1" spans="1:10">
      <c r="A2" s="7" t="s">
        <v>388</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25"/>
      <c r="J3" s="25"/>
    </row>
    <row r="4" customHeight="1" spans="1:10">
      <c r="A4" s="10" t="str">
        <f>封面!D7&amp;封面!F7</f>
        <v>产权持有单位：黑龙江龙煤矿山建设有限公司</v>
      </c>
      <c r="J4" s="33" t="s">
        <v>147</v>
      </c>
    </row>
    <row r="5" s="2" customFormat="1" customHeight="1" spans="1:10">
      <c r="A5" s="11" t="s">
        <v>210</v>
      </c>
      <c r="B5" s="11" t="s">
        <v>354</v>
      </c>
      <c r="C5" s="11" t="s">
        <v>364</v>
      </c>
      <c r="D5" s="11" t="s">
        <v>389</v>
      </c>
      <c r="E5" s="22" t="s">
        <v>243</v>
      </c>
      <c r="F5" s="22" t="s">
        <v>318</v>
      </c>
      <c r="G5" s="11" t="s">
        <v>245</v>
      </c>
      <c r="H5" s="11" t="s">
        <v>246</v>
      </c>
      <c r="I5" s="11" t="s">
        <v>248</v>
      </c>
      <c r="J5" s="11" t="s">
        <v>213</v>
      </c>
    </row>
    <row r="6" customHeight="1" spans="1:10">
      <c r="A6" s="14"/>
      <c r="B6" s="19"/>
      <c r="C6" s="18"/>
      <c r="D6" s="34"/>
      <c r="E6" s="235"/>
      <c r="F6" s="235"/>
      <c r="G6" s="30"/>
      <c r="H6" s="30"/>
      <c r="I6" s="30" t="str">
        <f>IF(G6=0,"",(H6-G6)/G6*100)</f>
        <v/>
      </c>
      <c r="J6" s="34"/>
    </row>
    <row r="7" customHeight="1" spans="1:10">
      <c r="A7" s="14"/>
      <c r="B7" s="19"/>
      <c r="C7" s="18"/>
      <c r="D7" s="34"/>
      <c r="E7" s="235"/>
      <c r="F7" s="235"/>
      <c r="G7" s="30"/>
      <c r="H7" s="30"/>
      <c r="I7" s="30" t="str">
        <f t="shared" ref="I7:I27" si="0">IF(G7=0,"",(H7-G7)/G7*100)</f>
        <v/>
      </c>
      <c r="J7" s="34"/>
    </row>
    <row r="8" customHeight="1" spans="1:10">
      <c r="A8" s="14"/>
      <c r="B8" s="19"/>
      <c r="C8" s="18"/>
      <c r="D8" s="34"/>
      <c r="E8" s="235"/>
      <c r="F8" s="235"/>
      <c r="G8" s="30"/>
      <c r="H8" s="30"/>
      <c r="I8" s="30" t="str">
        <f t="shared" si="0"/>
        <v/>
      </c>
      <c r="J8" s="34"/>
    </row>
    <row r="9" customHeight="1" spans="1:10">
      <c r="A9" s="14"/>
      <c r="B9" s="19"/>
      <c r="C9" s="18"/>
      <c r="D9" s="34"/>
      <c r="E9" s="235"/>
      <c r="F9" s="235"/>
      <c r="G9" s="30"/>
      <c r="H9" s="30"/>
      <c r="I9" s="30" t="str">
        <f t="shared" si="0"/>
        <v/>
      </c>
      <c r="J9" s="34"/>
    </row>
    <row r="10" customHeight="1" spans="1:10">
      <c r="A10" s="14"/>
      <c r="B10" s="19"/>
      <c r="C10" s="18"/>
      <c r="D10" s="34"/>
      <c r="E10" s="235"/>
      <c r="F10" s="235"/>
      <c r="G10" s="30"/>
      <c r="H10" s="30"/>
      <c r="I10" s="30" t="str">
        <f t="shared" si="0"/>
        <v/>
      </c>
      <c r="J10" s="34"/>
    </row>
    <row r="11" customHeight="1" spans="1:10">
      <c r="A11" s="14"/>
      <c r="B11" s="19"/>
      <c r="C11" s="18"/>
      <c r="D11" s="34"/>
      <c r="E11" s="235"/>
      <c r="F11" s="235"/>
      <c r="G11" s="30"/>
      <c r="H11" s="30"/>
      <c r="I11" s="30" t="str">
        <f t="shared" si="0"/>
        <v/>
      </c>
      <c r="J11" s="34"/>
    </row>
    <row r="12" customHeight="1" spans="1:10">
      <c r="A12" s="14"/>
      <c r="B12" s="19"/>
      <c r="C12" s="18"/>
      <c r="D12" s="34"/>
      <c r="E12" s="235"/>
      <c r="F12" s="235"/>
      <c r="G12" s="30"/>
      <c r="H12" s="30"/>
      <c r="I12" s="30" t="str">
        <f t="shared" si="0"/>
        <v/>
      </c>
      <c r="J12" s="34"/>
    </row>
    <row r="13" customHeight="1" spans="1:10">
      <c r="A13" s="14"/>
      <c r="B13" s="19"/>
      <c r="C13" s="18"/>
      <c r="D13" s="34"/>
      <c r="E13" s="235"/>
      <c r="F13" s="235"/>
      <c r="G13" s="30"/>
      <c r="H13" s="30"/>
      <c r="I13" s="30" t="str">
        <f t="shared" si="0"/>
        <v/>
      </c>
      <c r="J13" s="34"/>
    </row>
    <row r="14" customHeight="1" spans="1:10">
      <c r="A14" s="14"/>
      <c r="B14" s="19"/>
      <c r="C14" s="18"/>
      <c r="D14" s="34"/>
      <c r="E14" s="235"/>
      <c r="F14" s="235"/>
      <c r="G14" s="30"/>
      <c r="H14" s="30"/>
      <c r="I14" s="30" t="str">
        <f t="shared" si="0"/>
        <v/>
      </c>
      <c r="J14" s="34"/>
    </row>
    <row r="15" customHeight="1" spans="1:10">
      <c r="A15" s="14"/>
      <c r="B15" s="19"/>
      <c r="C15" s="18"/>
      <c r="D15" s="34"/>
      <c r="E15" s="235"/>
      <c r="F15" s="235"/>
      <c r="G15" s="30"/>
      <c r="H15" s="30"/>
      <c r="I15" s="30" t="str">
        <f t="shared" si="0"/>
        <v/>
      </c>
      <c r="J15" s="34"/>
    </row>
    <row r="16" customHeight="1" spans="1:10">
      <c r="A16" s="14"/>
      <c r="B16" s="19"/>
      <c r="C16" s="18"/>
      <c r="D16" s="34"/>
      <c r="E16" s="235"/>
      <c r="F16" s="235"/>
      <c r="G16" s="30"/>
      <c r="H16" s="30"/>
      <c r="I16" s="30" t="str">
        <f t="shared" si="0"/>
        <v/>
      </c>
      <c r="J16" s="34"/>
    </row>
    <row r="17" customHeight="1" spans="1:10">
      <c r="A17" s="14"/>
      <c r="B17" s="19"/>
      <c r="C17" s="18"/>
      <c r="D17" s="34"/>
      <c r="E17" s="235"/>
      <c r="F17" s="235"/>
      <c r="G17" s="30"/>
      <c r="H17" s="30"/>
      <c r="I17" s="30" t="str">
        <f t="shared" si="0"/>
        <v/>
      </c>
      <c r="J17" s="34"/>
    </row>
    <row r="18" customHeight="1" spans="1:10">
      <c r="A18" s="14"/>
      <c r="B18" s="19"/>
      <c r="C18" s="18"/>
      <c r="D18" s="34"/>
      <c r="E18" s="235"/>
      <c r="F18" s="235"/>
      <c r="G18" s="30"/>
      <c r="H18" s="30"/>
      <c r="I18" s="30" t="str">
        <f t="shared" si="0"/>
        <v/>
      </c>
      <c r="J18" s="34"/>
    </row>
    <row r="19" customHeight="1" spans="1:10">
      <c r="A19" s="14"/>
      <c r="B19" s="19"/>
      <c r="C19" s="18"/>
      <c r="D19" s="34"/>
      <c r="E19" s="235"/>
      <c r="F19" s="235"/>
      <c r="G19" s="30"/>
      <c r="H19" s="30"/>
      <c r="I19" s="30" t="str">
        <f t="shared" si="0"/>
        <v/>
      </c>
      <c r="J19" s="34"/>
    </row>
    <row r="20" customHeight="1" spans="1:10">
      <c r="A20" s="14"/>
      <c r="B20" s="19"/>
      <c r="C20" s="18"/>
      <c r="D20" s="34"/>
      <c r="E20" s="235"/>
      <c r="F20" s="235"/>
      <c r="G20" s="30"/>
      <c r="H20" s="30"/>
      <c r="I20" s="30" t="str">
        <f t="shared" si="0"/>
        <v/>
      </c>
      <c r="J20" s="34"/>
    </row>
    <row r="21" customHeight="1" spans="1:10">
      <c r="A21" s="14"/>
      <c r="B21" s="19"/>
      <c r="C21" s="18"/>
      <c r="D21" s="34"/>
      <c r="E21" s="235"/>
      <c r="F21" s="235"/>
      <c r="G21" s="30"/>
      <c r="H21" s="30"/>
      <c r="I21" s="30" t="str">
        <f t="shared" si="0"/>
        <v/>
      </c>
      <c r="J21" s="34"/>
    </row>
    <row r="22" customHeight="1" spans="1:10">
      <c r="A22" s="14"/>
      <c r="B22" s="19"/>
      <c r="C22" s="18"/>
      <c r="D22" s="34"/>
      <c r="E22" s="235"/>
      <c r="F22" s="235"/>
      <c r="G22" s="30"/>
      <c r="H22" s="30"/>
      <c r="I22" s="30" t="str">
        <f t="shared" si="0"/>
        <v/>
      </c>
      <c r="J22" s="34"/>
    </row>
    <row r="23" customHeight="1" spans="1:10">
      <c r="A23" s="14"/>
      <c r="B23" s="19"/>
      <c r="C23" s="18"/>
      <c r="D23" s="34"/>
      <c r="E23" s="235"/>
      <c r="F23" s="235"/>
      <c r="G23" s="30"/>
      <c r="H23" s="30"/>
      <c r="I23" s="30" t="str">
        <f t="shared" si="0"/>
        <v/>
      </c>
      <c r="J23" s="34"/>
    </row>
    <row r="24" customHeight="1" spans="1:10">
      <c r="A24" s="14"/>
      <c r="B24" s="19"/>
      <c r="C24" s="18"/>
      <c r="D24" s="34"/>
      <c r="E24" s="235"/>
      <c r="F24" s="235"/>
      <c r="G24" s="30"/>
      <c r="H24" s="30"/>
      <c r="I24" s="30" t="str">
        <f t="shared" si="0"/>
        <v/>
      </c>
      <c r="J24" s="34"/>
    </row>
    <row r="25" customHeight="1" spans="1:10">
      <c r="A25" s="14"/>
      <c r="B25" s="19"/>
      <c r="C25" s="18"/>
      <c r="D25" s="34"/>
      <c r="E25" s="235"/>
      <c r="F25" s="235"/>
      <c r="G25" s="30"/>
      <c r="H25" s="30"/>
      <c r="I25" s="30" t="str">
        <f t="shared" si="0"/>
        <v/>
      </c>
      <c r="J25" s="34"/>
    </row>
    <row r="26" customHeight="1" spans="1:10">
      <c r="A26" s="14"/>
      <c r="B26" s="19"/>
      <c r="C26" s="18"/>
      <c r="D26" s="34"/>
      <c r="E26" s="235"/>
      <c r="F26" s="235"/>
      <c r="G26" s="30"/>
      <c r="H26" s="30"/>
      <c r="I26" s="30"/>
      <c r="J26" s="34"/>
    </row>
    <row r="27" customHeight="1" spans="1:10">
      <c r="A27" s="20" t="s">
        <v>357</v>
      </c>
      <c r="B27" s="22"/>
      <c r="C27" s="18"/>
      <c r="D27" s="34"/>
      <c r="E27" s="235">
        <f>SUM(E6:E26)</f>
        <v>0</v>
      </c>
      <c r="F27" s="235"/>
      <c r="G27" s="30">
        <f>SUM(G6:G26)</f>
        <v>0</v>
      </c>
      <c r="H27" s="30">
        <f>SUM(H6:H26)</f>
        <v>0</v>
      </c>
      <c r="I27" s="30" t="str">
        <f t="shared" si="0"/>
        <v/>
      </c>
      <c r="J27" s="34"/>
    </row>
    <row r="28" customHeight="1" spans="1:7">
      <c r="A28" s="46" t="str">
        <f>封面!D11&amp;封面!G11</f>
        <v>产权持有单位填表人：徐萍</v>
      </c>
      <c r="G28" s="10" t="str">
        <f>"评估人员："&amp;封面!G20</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16" display="返回索引页"/>
    <hyperlink ref="B1" location="流动汇总!B12"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Roman,常规"3-7
&amp;"宋体,常规"共&amp;"Times New Roman,常规"&amp;N&amp;"宋体,常规"页第&amp;"Times New Roman,常规"&amp;P&amp;"宋体,常规"页</oddHead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4"/>
  <sheetViews>
    <sheetView workbookViewId="0">
      <selection activeCell="A3" sqref="A3:S3"/>
    </sheetView>
  </sheetViews>
  <sheetFormatPr defaultColWidth="9" defaultRowHeight="15.75" customHeight="1"/>
  <cols>
    <col min="1" max="1" width="5.25" style="3" customWidth="1"/>
    <col min="2" max="2" width="28" style="3" customWidth="1"/>
    <col min="3" max="3" width="11.625" style="3" customWidth="1"/>
    <col min="4" max="4" width="7.875" style="3" customWidth="1"/>
    <col min="5" max="5" width="7.75" style="3" customWidth="1"/>
    <col min="6" max="6" width="13.125" style="3" hidden="1" customWidth="1" outlineLevel="1"/>
    <col min="7" max="7" width="10.375" style="243" hidden="1" customWidth="1" outlineLevel="1"/>
    <col min="8" max="11" width="8.75" style="243" hidden="1" customWidth="1" outlineLevel="1"/>
    <col min="12" max="12" width="10.375" style="243" hidden="1" customWidth="1" outlineLevel="1"/>
    <col min="13" max="13" width="8.25" style="243" hidden="1" customWidth="1" outlineLevel="1"/>
    <col min="14" max="15" width="10.75" style="264" hidden="1" customWidth="1" outlineLevel="1"/>
    <col min="16" max="16" width="18.5" style="3" customWidth="1" collapsed="1"/>
    <col min="17" max="17" width="18.5" style="3" customWidth="1"/>
    <col min="18" max="18" width="9.625" style="3" customWidth="1"/>
    <col min="19" max="19" width="14.75" style="3" customWidth="1"/>
    <col min="20" max="16384" width="9" style="3"/>
  </cols>
  <sheetData>
    <row r="1" s="68" customFormat="1" ht="14.25" spans="1:19">
      <c r="A1" s="4" t="s">
        <v>118</v>
      </c>
      <c r="B1" s="5" t="s">
        <v>390</v>
      </c>
      <c r="C1" s="69"/>
      <c r="D1" s="69"/>
      <c r="E1" s="69"/>
      <c r="F1" s="69"/>
      <c r="G1" s="69"/>
      <c r="H1" s="69"/>
      <c r="I1" s="69"/>
      <c r="J1" s="69"/>
      <c r="K1" s="69"/>
      <c r="L1" s="69"/>
      <c r="M1" s="69"/>
      <c r="N1" s="69"/>
      <c r="O1" s="69"/>
      <c r="P1" s="69"/>
      <c r="Q1" s="69"/>
      <c r="R1" s="69"/>
      <c r="S1" s="69"/>
    </row>
    <row r="2" s="1" customFormat="1" ht="30" customHeight="1" spans="1:19">
      <c r="A2" s="7" t="s">
        <v>391</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row>
    <row r="4" customHeight="1" spans="1:19">
      <c r="A4" s="10" t="str">
        <f>封面!D7&amp;封面!F7</f>
        <v>产权持有单位：黑龙江龙煤矿山建设有限公司</v>
      </c>
      <c r="M4" s="268" t="s">
        <v>360</v>
      </c>
      <c r="N4" s="269" t="s">
        <v>361</v>
      </c>
      <c r="O4" s="270"/>
      <c r="S4" s="33" t="s">
        <v>147</v>
      </c>
    </row>
    <row r="5" s="2" customFormat="1" customHeight="1" spans="1:19">
      <c r="A5" s="11" t="s">
        <v>210</v>
      </c>
      <c r="B5" s="11" t="s">
        <v>362</v>
      </c>
      <c r="C5" s="11" t="s">
        <v>363</v>
      </c>
      <c r="D5" s="11" t="s">
        <v>364</v>
      </c>
      <c r="E5" s="11" t="s">
        <v>365</v>
      </c>
      <c r="F5" s="11" t="s">
        <v>243</v>
      </c>
      <c r="G5" s="265" t="s">
        <v>366</v>
      </c>
      <c r="H5" s="266" t="s">
        <v>367</v>
      </c>
      <c r="I5" s="265" t="s">
        <v>368</v>
      </c>
      <c r="J5" s="265" t="s">
        <v>369</v>
      </c>
      <c r="K5" s="265" t="s">
        <v>370</v>
      </c>
      <c r="L5" s="265" t="s">
        <v>371</v>
      </c>
      <c r="M5" s="271"/>
      <c r="N5" s="272"/>
      <c r="O5" s="269" t="s">
        <v>318</v>
      </c>
      <c r="P5" s="11" t="s">
        <v>245</v>
      </c>
      <c r="Q5" s="11" t="s">
        <v>246</v>
      </c>
      <c r="R5" s="11" t="s">
        <v>248</v>
      </c>
      <c r="S5" s="11" t="s">
        <v>213</v>
      </c>
    </row>
    <row r="6" customHeight="1" spans="1:19">
      <c r="A6" s="14"/>
      <c r="B6" s="19"/>
      <c r="C6" s="14"/>
      <c r="D6" s="18"/>
      <c r="E6" s="14"/>
      <c r="F6" s="30"/>
      <c r="G6" s="267"/>
      <c r="H6" s="267"/>
      <c r="I6" s="267"/>
      <c r="J6" s="267"/>
      <c r="K6" s="267"/>
      <c r="L6" s="267"/>
      <c r="M6" s="267">
        <f>SUM(G6:L6)-F6</f>
        <v>0</v>
      </c>
      <c r="N6" s="273"/>
      <c r="O6" s="273"/>
      <c r="P6" s="30"/>
      <c r="Q6" s="30"/>
      <c r="R6" s="30" t="str">
        <f>IF(P6=0,"",(Q6-P6)/P6*100)</f>
        <v/>
      </c>
      <c r="S6" s="34"/>
    </row>
    <row r="7" customHeight="1" spans="1:19">
      <c r="A7" s="14"/>
      <c r="B7" s="19"/>
      <c r="C7" s="14"/>
      <c r="D7" s="18"/>
      <c r="E7" s="14"/>
      <c r="F7" s="30"/>
      <c r="G7" s="267"/>
      <c r="H7" s="267"/>
      <c r="I7" s="267"/>
      <c r="J7" s="267"/>
      <c r="K7" s="267"/>
      <c r="L7" s="267"/>
      <c r="M7" s="267">
        <f t="shared" ref="M7:M25" si="0">SUM(G7:L7)-F7</f>
        <v>0</v>
      </c>
      <c r="N7" s="273"/>
      <c r="O7" s="273"/>
      <c r="P7" s="30"/>
      <c r="Q7" s="30"/>
      <c r="R7" s="30" t="str">
        <f t="shared" ref="R7:R27" si="1">IF(P7=0,"",(Q7-P7)/P7*100)</f>
        <v/>
      </c>
      <c r="S7" s="34"/>
    </row>
    <row r="8" customHeight="1" spans="1:19">
      <c r="A8" s="14"/>
      <c r="B8" s="19"/>
      <c r="C8" s="14"/>
      <c r="D8" s="18"/>
      <c r="E8" s="14"/>
      <c r="F8" s="30"/>
      <c r="G8" s="267"/>
      <c r="H8" s="267"/>
      <c r="I8" s="267"/>
      <c r="J8" s="267"/>
      <c r="K8" s="267"/>
      <c r="L8" s="267"/>
      <c r="M8" s="267">
        <f t="shared" si="0"/>
        <v>0</v>
      </c>
      <c r="N8" s="273"/>
      <c r="O8" s="273"/>
      <c r="P8" s="30"/>
      <c r="Q8" s="30"/>
      <c r="R8" s="30" t="str">
        <f t="shared" si="1"/>
        <v/>
      </c>
      <c r="S8" s="34"/>
    </row>
    <row r="9" customHeight="1" spans="1:19">
      <c r="A9" s="14"/>
      <c r="B9" s="19"/>
      <c r="C9" s="14"/>
      <c r="D9" s="18"/>
      <c r="E9" s="14"/>
      <c r="F9" s="30"/>
      <c r="G9" s="267"/>
      <c r="H9" s="267"/>
      <c r="I9" s="267"/>
      <c r="J9" s="267"/>
      <c r="K9" s="267"/>
      <c r="L9" s="267"/>
      <c r="M9" s="267">
        <f t="shared" si="0"/>
        <v>0</v>
      </c>
      <c r="N9" s="273"/>
      <c r="O9" s="273"/>
      <c r="P9" s="30"/>
      <c r="Q9" s="30"/>
      <c r="R9" s="30" t="str">
        <f t="shared" si="1"/>
        <v/>
      </c>
      <c r="S9" s="34"/>
    </row>
    <row r="10" customHeight="1" spans="1:19">
      <c r="A10" s="14"/>
      <c r="B10" s="19"/>
      <c r="C10" s="14"/>
      <c r="D10" s="18"/>
      <c r="E10" s="14"/>
      <c r="F10" s="30"/>
      <c r="G10" s="267"/>
      <c r="H10" s="267"/>
      <c r="I10" s="267"/>
      <c r="J10" s="267"/>
      <c r="K10" s="267"/>
      <c r="L10" s="267"/>
      <c r="M10" s="267">
        <f t="shared" si="0"/>
        <v>0</v>
      </c>
      <c r="N10" s="273"/>
      <c r="O10" s="273"/>
      <c r="P10" s="30"/>
      <c r="Q10" s="30"/>
      <c r="R10" s="30" t="str">
        <f t="shared" si="1"/>
        <v/>
      </c>
      <c r="S10" s="34"/>
    </row>
    <row r="11" customHeight="1" spans="1:19">
      <c r="A11" s="14"/>
      <c r="B11" s="19"/>
      <c r="C11" s="14"/>
      <c r="D11" s="18"/>
      <c r="E11" s="14"/>
      <c r="F11" s="30"/>
      <c r="G11" s="267"/>
      <c r="H11" s="267"/>
      <c r="I11" s="267"/>
      <c r="J11" s="267"/>
      <c r="K11" s="267"/>
      <c r="L11" s="267"/>
      <c r="M11" s="267">
        <f t="shared" si="0"/>
        <v>0</v>
      </c>
      <c r="N11" s="273"/>
      <c r="O11" s="273"/>
      <c r="P11" s="30"/>
      <c r="Q11" s="30"/>
      <c r="R11" s="30" t="str">
        <f t="shared" si="1"/>
        <v/>
      </c>
      <c r="S11" s="34"/>
    </row>
    <row r="12" customHeight="1" spans="1:19">
      <c r="A12" s="14"/>
      <c r="B12" s="19"/>
      <c r="C12" s="14"/>
      <c r="D12" s="18"/>
      <c r="E12" s="14"/>
      <c r="F12" s="30"/>
      <c r="G12" s="267"/>
      <c r="H12" s="267"/>
      <c r="I12" s="267"/>
      <c r="J12" s="267"/>
      <c r="K12" s="267"/>
      <c r="L12" s="267"/>
      <c r="M12" s="267">
        <f t="shared" si="0"/>
        <v>0</v>
      </c>
      <c r="N12" s="273"/>
      <c r="O12" s="273"/>
      <c r="P12" s="30"/>
      <c r="Q12" s="30"/>
      <c r="R12" s="30" t="str">
        <f t="shared" si="1"/>
        <v/>
      </c>
      <c r="S12" s="34"/>
    </row>
    <row r="13" customHeight="1" spans="1:19">
      <c r="A13" s="14"/>
      <c r="B13" s="19"/>
      <c r="C13" s="14"/>
      <c r="D13" s="18"/>
      <c r="E13" s="14"/>
      <c r="F13" s="30"/>
      <c r="G13" s="267"/>
      <c r="H13" s="267"/>
      <c r="I13" s="267"/>
      <c r="J13" s="267"/>
      <c r="K13" s="267"/>
      <c r="L13" s="267"/>
      <c r="M13" s="267">
        <f t="shared" si="0"/>
        <v>0</v>
      </c>
      <c r="N13" s="273"/>
      <c r="O13" s="273"/>
      <c r="P13" s="30"/>
      <c r="Q13" s="30"/>
      <c r="R13" s="30" t="str">
        <f t="shared" si="1"/>
        <v/>
      </c>
      <c r="S13" s="34"/>
    </row>
    <row r="14" customHeight="1" spans="1:19">
      <c r="A14" s="14"/>
      <c r="B14" s="19"/>
      <c r="C14" s="14"/>
      <c r="D14" s="18"/>
      <c r="E14" s="14"/>
      <c r="F14" s="30"/>
      <c r="G14" s="267"/>
      <c r="H14" s="267"/>
      <c r="I14" s="267"/>
      <c r="J14" s="267"/>
      <c r="K14" s="267"/>
      <c r="L14" s="267"/>
      <c r="M14" s="267">
        <f t="shared" si="0"/>
        <v>0</v>
      </c>
      <c r="N14" s="273"/>
      <c r="O14" s="273"/>
      <c r="P14" s="30"/>
      <c r="Q14" s="30"/>
      <c r="R14" s="30" t="str">
        <f t="shared" si="1"/>
        <v/>
      </c>
      <c r="S14" s="34"/>
    </row>
    <row r="15" customHeight="1" spans="1:19">
      <c r="A15" s="14"/>
      <c r="B15" s="19"/>
      <c r="C15" s="14"/>
      <c r="D15" s="18"/>
      <c r="E15" s="14"/>
      <c r="F15" s="30"/>
      <c r="G15" s="267"/>
      <c r="H15" s="267"/>
      <c r="I15" s="267"/>
      <c r="J15" s="267"/>
      <c r="K15" s="267"/>
      <c r="L15" s="267"/>
      <c r="M15" s="267">
        <f t="shared" si="0"/>
        <v>0</v>
      </c>
      <c r="N15" s="273"/>
      <c r="O15" s="273"/>
      <c r="P15" s="30"/>
      <c r="Q15" s="30"/>
      <c r="R15" s="30" t="str">
        <f t="shared" si="1"/>
        <v/>
      </c>
      <c r="S15" s="34"/>
    </row>
    <row r="16" customHeight="1" spans="1:19">
      <c r="A16" s="14"/>
      <c r="B16" s="19"/>
      <c r="C16" s="14"/>
      <c r="D16" s="18"/>
      <c r="E16" s="14"/>
      <c r="F16" s="30"/>
      <c r="G16" s="267"/>
      <c r="H16" s="267"/>
      <c r="I16" s="267"/>
      <c r="J16" s="267"/>
      <c r="K16" s="267"/>
      <c r="L16" s="267"/>
      <c r="M16" s="267">
        <f t="shared" si="0"/>
        <v>0</v>
      </c>
      <c r="N16" s="273"/>
      <c r="O16" s="273"/>
      <c r="P16" s="30"/>
      <c r="Q16" s="30"/>
      <c r="R16" s="30" t="str">
        <f t="shared" si="1"/>
        <v/>
      </c>
      <c r="S16" s="34"/>
    </row>
    <row r="17" customHeight="1" spans="1:19">
      <c r="A17" s="14"/>
      <c r="B17" s="19"/>
      <c r="C17" s="14"/>
      <c r="D17" s="18"/>
      <c r="E17" s="14"/>
      <c r="F17" s="30"/>
      <c r="G17" s="267"/>
      <c r="H17" s="267"/>
      <c r="I17" s="267"/>
      <c r="J17" s="267"/>
      <c r="K17" s="267"/>
      <c r="L17" s="267"/>
      <c r="M17" s="267">
        <f t="shared" si="0"/>
        <v>0</v>
      </c>
      <c r="N17" s="273"/>
      <c r="O17" s="273"/>
      <c r="P17" s="30"/>
      <c r="Q17" s="30"/>
      <c r="R17" s="30" t="str">
        <f t="shared" si="1"/>
        <v/>
      </c>
      <c r="S17" s="34"/>
    </row>
    <row r="18" customHeight="1" spans="1:19">
      <c r="A18" s="14"/>
      <c r="B18" s="19"/>
      <c r="C18" s="14"/>
      <c r="D18" s="18"/>
      <c r="E18" s="14"/>
      <c r="F18" s="30"/>
      <c r="G18" s="267"/>
      <c r="H18" s="267"/>
      <c r="I18" s="267"/>
      <c r="J18" s="267"/>
      <c r="K18" s="267"/>
      <c r="L18" s="267"/>
      <c r="M18" s="267">
        <f t="shared" si="0"/>
        <v>0</v>
      </c>
      <c r="N18" s="273"/>
      <c r="O18" s="273"/>
      <c r="P18" s="30"/>
      <c r="Q18" s="30"/>
      <c r="R18" s="30" t="str">
        <f t="shared" si="1"/>
        <v/>
      </c>
      <c r="S18" s="34"/>
    </row>
    <row r="19" customHeight="1" spans="1:19">
      <c r="A19" s="14"/>
      <c r="B19" s="19"/>
      <c r="C19" s="14"/>
      <c r="D19" s="18"/>
      <c r="E19" s="14"/>
      <c r="F19" s="30"/>
      <c r="G19" s="267"/>
      <c r="H19" s="267"/>
      <c r="I19" s="267"/>
      <c r="J19" s="267"/>
      <c r="K19" s="267"/>
      <c r="L19" s="267"/>
      <c r="M19" s="267">
        <f t="shared" si="0"/>
        <v>0</v>
      </c>
      <c r="N19" s="273"/>
      <c r="O19" s="273"/>
      <c r="P19" s="30"/>
      <c r="Q19" s="30"/>
      <c r="R19" s="30" t="str">
        <f t="shared" si="1"/>
        <v/>
      </c>
      <c r="S19" s="34"/>
    </row>
    <row r="20" customHeight="1" spans="1:19">
      <c r="A20" s="14"/>
      <c r="B20" s="19"/>
      <c r="C20" s="14"/>
      <c r="D20" s="18"/>
      <c r="E20" s="14"/>
      <c r="F20" s="30"/>
      <c r="G20" s="267"/>
      <c r="H20" s="267"/>
      <c r="I20" s="267"/>
      <c r="J20" s="267"/>
      <c r="K20" s="267"/>
      <c r="L20" s="267"/>
      <c r="M20" s="267">
        <f t="shared" si="0"/>
        <v>0</v>
      </c>
      <c r="N20" s="273"/>
      <c r="O20" s="273"/>
      <c r="P20" s="30"/>
      <c r="Q20" s="30"/>
      <c r="R20" s="30" t="str">
        <f t="shared" si="1"/>
        <v/>
      </c>
      <c r="S20" s="34"/>
    </row>
    <row r="21" customHeight="1" spans="1:19">
      <c r="A21" s="14"/>
      <c r="B21" s="19"/>
      <c r="C21" s="14"/>
      <c r="D21" s="18"/>
      <c r="E21" s="14"/>
      <c r="F21" s="30"/>
      <c r="G21" s="267"/>
      <c r="H21" s="267"/>
      <c r="I21" s="267"/>
      <c r="J21" s="267"/>
      <c r="K21" s="267"/>
      <c r="L21" s="267"/>
      <c r="M21" s="267">
        <f t="shared" si="0"/>
        <v>0</v>
      </c>
      <c r="N21" s="273"/>
      <c r="O21" s="273"/>
      <c r="P21" s="30"/>
      <c r="Q21" s="30"/>
      <c r="R21" s="30" t="str">
        <f t="shared" si="1"/>
        <v/>
      </c>
      <c r="S21" s="34"/>
    </row>
    <row r="22" customHeight="1" spans="1:19">
      <c r="A22" s="14"/>
      <c r="B22" s="19"/>
      <c r="C22" s="14"/>
      <c r="D22" s="18"/>
      <c r="E22" s="14"/>
      <c r="F22" s="30"/>
      <c r="G22" s="267"/>
      <c r="H22" s="267"/>
      <c r="I22" s="267"/>
      <c r="J22" s="267"/>
      <c r="K22" s="267"/>
      <c r="L22" s="267"/>
      <c r="M22" s="267">
        <f t="shared" si="0"/>
        <v>0</v>
      </c>
      <c r="N22" s="273"/>
      <c r="O22" s="273"/>
      <c r="P22" s="30"/>
      <c r="Q22" s="30"/>
      <c r="R22" s="30" t="str">
        <f t="shared" si="1"/>
        <v/>
      </c>
      <c r="S22" s="34"/>
    </row>
    <row r="23" customHeight="1" spans="1:19">
      <c r="A23" s="14"/>
      <c r="B23" s="19"/>
      <c r="C23" s="14"/>
      <c r="D23" s="18"/>
      <c r="E23" s="14"/>
      <c r="F23" s="30"/>
      <c r="G23" s="267"/>
      <c r="H23" s="267"/>
      <c r="I23" s="267"/>
      <c r="J23" s="267"/>
      <c r="K23" s="267"/>
      <c r="L23" s="267"/>
      <c r="M23" s="267">
        <f t="shared" si="0"/>
        <v>0</v>
      </c>
      <c r="N23" s="273"/>
      <c r="O23" s="273"/>
      <c r="P23" s="30"/>
      <c r="Q23" s="30"/>
      <c r="R23" s="30" t="str">
        <f t="shared" si="1"/>
        <v/>
      </c>
      <c r="S23" s="34"/>
    </row>
    <row r="24" customHeight="1" spans="1:19">
      <c r="A24" s="20" t="s">
        <v>357</v>
      </c>
      <c r="B24" s="22"/>
      <c r="C24" s="14"/>
      <c r="D24" s="18"/>
      <c r="E24" s="14"/>
      <c r="F24" s="30">
        <f>SUM(F6:F23)</f>
        <v>0</v>
      </c>
      <c r="G24" s="267">
        <f t="shared" ref="G24:Q24" si="2">SUM(G6:G23)</f>
        <v>0</v>
      </c>
      <c r="H24" s="267">
        <f t="shared" si="2"/>
        <v>0</v>
      </c>
      <c r="I24" s="267">
        <f t="shared" si="2"/>
        <v>0</v>
      </c>
      <c r="J24" s="267">
        <f t="shared" si="2"/>
        <v>0</v>
      </c>
      <c r="K24" s="267">
        <f t="shared" si="2"/>
        <v>0</v>
      </c>
      <c r="L24" s="267">
        <f t="shared" si="2"/>
        <v>0</v>
      </c>
      <c r="M24" s="267">
        <f t="shared" si="0"/>
        <v>0</v>
      </c>
      <c r="N24" s="273">
        <f t="shared" si="2"/>
        <v>0</v>
      </c>
      <c r="O24" s="273"/>
      <c r="P24" s="30">
        <f t="shared" si="2"/>
        <v>0</v>
      </c>
      <c r="Q24" s="30">
        <f t="shared" si="2"/>
        <v>0</v>
      </c>
      <c r="R24" s="30" t="str">
        <f t="shared" si="1"/>
        <v/>
      </c>
      <c r="S24" s="34"/>
    </row>
    <row r="25" customHeight="1" spans="1:19">
      <c r="A25" s="20" t="s">
        <v>372</v>
      </c>
      <c r="B25" s="22"/>
      <c r="C25" s="14"/>
      <c r="D25" s="18"/>
      <c r="E25" s="14"/>
      <c r="F25" s="30"/>
      <c r="G25" s="267"/>
      <c r="H25" s="267"/>
      <c r="I25" s="267"/>
      <c r="J25" s="267"/>
      <c r="K25" s="267"/>
      <c r="L25" s="267"/>
      <c r="M25" s="267">
        <f t="shared" si="0"/>
        <v>0</v>
      </c>
      <c r="N25" s="273"/>
      <c r="O25" s="273"/>
      <c r="P25" s="30">
        <f>F25</f>
        <v>0</v>
      </c>
      <c r="Q25" s="30">
        <v>0</v>
      </c>
      <c r="R25" s="30" t="str">
        <f t="shared" si="1"/>
        <v/>
      </c>
      <c r="S25" s="34"/>
    </row>
    <row r="26" customHeight="1" spans="1:19">
      <c r="A26" s="20" t="s">
        <v>373</v>
      </c>
      <c r="B26" s="22"/>
      <c r="C26" s="14"/>
      <c r="D26" s="18"/>
      <c r="E26" s="14"/>
      <c r="F26" s="30"/>
      <c r="G26" s="267"/>
      <c r="H26" s="267"/>
      <c r="I26" s="267"/>
      <c r="J26" s="267"/>
      <c r="K26" s="267"/>
      <c r="L26" s="267"/>
      <c r="M26" s="267"/>
      <c r="N26" s="273"/>
      <c r="O26" s="273"/>
      <c r="P26" s="30"/>
      <c r="Q26" s="30"/>
      <c r="R26" s="30" t="str">
        <f t="shared" si="1"/>
        <v/>
      </c>
      <c r="S26" s="34"/>
    </row>
    <row r="27" customHeight="1" spans="1:19">
      <c r="A27" s="20" t="s">
        <v>374</v>
      </c>
      <c r="B27" s="22"/>
      <c r="C27" s="34"/>
      <c r="D27" s="18"/>
      <c r="E27" s="34"/>
      <c r="F27" s="30">
        <f>F24-F25-F26</f>
        <v>0</v>
      </c>
      <c r="G27" s="267">
        <f t="shared" ref="G27:Q27" si="3">G24-G25-G26</f>
        <v>0</v>
      </c>
      <c r="H27" s="267">
        <f t="shared" si="3"/>
        <v>0</v>
      </c>
      <c r="I27" s="267">
        <f t="shared" si="3"/>
        <v>0</v>
      </c>
      <c r="J27" s="267">
        <f t="shared" si="3"/>
        <v>0</v>
      </c>
      <c r="K27" s="267">
        <f t="shared" si="3"/>
        <v>0</v>
      </c>
      <c r="L27" s="267">
        <f t="shared" si="3"/>
        <v>0</v>
      </c>
      <c r="M27" s="267">
        <f t="shared" si="3"/>
        <v>0</v>
      </c>
      <c r="N27" s="273">
        <f t="shared" si="3"/>
        <v>0</v>
      </c>
      <c r="O27" s="273"/>
      <c r="P27" s="30">
        <f t="shared" si="3"/>
        <v>0</v>
      </c>
      <c r="Q27" s="30">
        <f t="shared" si="3"/>
        <v>0</v>
      </c>
      <c r="R27" s="30" t="str">
        <f t="shared" si="1"/>
        <v/>
      </c>
      <c r="S27" s="34"/>
    </row>
    <row r="28" customHeight="1" spans="1:16">
      <c r="A28" s="46" t="str">
        <f>封面!D11&amp;封面!G11</f>
        <v>产权持有单位填表人：徐萍</v>
      </c>
      <c r="G28" s="3"/>
      <c r="P28" s="10" t="str">
        <f>"评估人员："&amp;封面!G20</f>
        <v>评估人员：</v>
      </c>
    </row>
    <row r="29" customHeight="1" spans="1:1">
      <c r="A29" s="46" t="str">
        <f>CONCATENATE(封面!D13,封面!F13,封面!G13,封面!H13,封面!I13,封面!J13,封面!K13)</f>
        <v>填表日期：2022年4月1日</v>
      </c>
    </row>
    <row r="30" customHeight="1" spans="2:3">
      <c r="B30" s="236" t="s">
        <v>375</v>
      </c>
      <c r="C30" s="24" t="s">
        <v>376</v>
      </c>
    </row>
    <row r="31" customHeight="1" spans="2:3">
      <c r="B31" s="33" t="s">
        <v>377</v>
      </c>
      <c r="C31" s="3" t="s">
        <v>378</v>
      </c>
    </row>
    <row r="32" customHeight="1" spans="3:7">
      <c r="C32" s="3" t="s">
        <v>379</v>
      </c>
      <c r="G32" s="162"/>
    </row>
    <row r="33" customHeight="1" spans="3:7">
      <c r="C33" s="3" t="s">
        <v>380</v>
      </c>
      <c r="G33" s="162"/>
    </row>
    <row r="34" customHeight="1" spans="3:3">
      <c r="C34" s="3" t="s">
        <v>381</v>
      </c>
    </row>
  </sheetData>
  <mergeCells count="8">
    <mergeCell ref="A2:S2"/>
    <mergeCell ref="A3:S3"/>
    <mergeCell ref="A24:B24"/>
    <mergeCell ref="A25:B25"/>
    <mergeCell ref="A26:B26"/>
    <mergeCell ref="A27:B27"/>
    <mergeCell ref="M4:M5"/>
    <mergeCell ref="N4:N5"/>
  </mergeCells>
  <hyperlinks>
    <hyperlink ref="A1" location="索引目录!D17" display="返回索引页"/>
    <hyperlink ref="B1" location="流动汇总!B13" display="返回 "/>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Roman,常规"3-8
&amp;"宋体,常规"共&amp;"Times New Roman,常规"&amp;N&amp;"宋体,常规"页第&amp;"Times New Roman,常规"&amp;P&amp;"宋体,常规"页</oddHead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pageSetUpPr fitToPage="1"/>
  </sheetPr>
  <dimension ref="A1:G29"/>
  <sheetViews>
    <sheetView zoomScale="85" zoomScaleNormal="85" workbookViewId="0">
      <selection activeCell="A3" sqref="A3:O3"/>
    </sheetView>
  </sheetViews>
  <sheetFormatPr defaultColWidth="9" defaultRowHeight="15.75" customHeight="1" outlineLevelCol="6"/>
  <cols>
    <col min="1" max="1" width="8.5" style="3" customWidth="1"/>
    <col min="2" max="2" width="24.25" style="3" customWidth="1"/>
    <col min="3" max="3" width="19.125" style="3" hidden="1" customWidth="1" outlineLevel="1"/>
    <col min="4" max="4" width="24" style="3" customWidth="1" collapsed="1"/>
    <col min="5" max="5" width="25.375" style="3" customWidth="1"/>
    <col min="6" max="6" width="24" style="3" customWidth="1"/>
    <col min="7" max="7" width="15.875" style="3" customWidth="1"/>
    <col min="8" max="16384" width="9" style="3"/>
  </cols>
  <sheetData>
    <row r="1" spans="1:7">
      <c r="A1" s="4" t="s">
        <v>118</v>
      </c>
      <c r="B1" s="5" t="s">
        <v>240</v>
      </c>
      <c r="C1" s="6"/>
      <c r="D1" s="6"/>
      <c r="E1" s="6"/>
      <c r="F1" s="6"/>
      <c r="G1" s="6"/>
    </row>
    <row r="2" s="1" customFormat="1" ht="30" customHeight="1" spans="1:7">
      <c r="A2" s="7" t="s">
        <v>392</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394</v>
      </c>
      <c r="B6" s="139" t="s">
        <v>68</v>
      </c>
      <c r="C6" s="30">
        <f>'材料采购（在途物资）'!F27</f>
        <v>0</v>
      </c>
      <c r="D6" s="30">
        <f>'材料采购（在途物资）'!J27</f>
        <v>0</v>
      </c>
      <c r="E6" s="30">
        <f>'材料采购（在途物资）'!M27</f>
        <v>0</v>
      </c>
      <c r="F6" s="30">
        <f>E6-D6</f>
        <v>0</v>
      </c>
      <c r="G6" s="66" t="str">
        <f t="shared" ref="G6:G13" si="0">IF(D6=0,"",F6/D6*100)</f>
        <v/>
      </c>
    </row>
    <row r="7" customHeight="1" spans="1:7">
      <c r="A7" s="63" t="s">
        <v>395</v>
      </c>
      <c r="B7" s="261" t="s">
        <v>69</v>
      </c>
      <c r="C7" s="30">
        <f>原材料!F27</f>
        <v>0</v>
      </c>
      <c r="D7" s="30">
        <f>原材料!J27</f>
        <v>0</v>
      </c>
      <c r="E7" s="30">
        <f>原材料!M27</f>
        <v>0</v>
      </c>
      <c r="F7" s="30">
        <f>E7-D7</f>
        <v>0</v>
      </c>
      <c r="G7" s="66" t="str">
        <f t="shared" si="0"/>
        <v/>
      </c>
    </row>
    <row r="8" customHeight="1" spans="1:7">
      <c r="A8" s="63" t="s">
        <v>396</v>
      </c>
      <c r="B8" s="261" t="s">
        <v>70</v>
      </c>
      <c r="C8" s="30">
        <f>在库周转材料!F27</f>
        <v>0</v>
      </c>
      <c r="D8" s="30">
        <f>在库周转材料!J27</f>
        <v>0</v>
      </c>
      <c r="E8" s="30">
        <f>在库周转材料!M27</f>
        <v>0</v>
      </c>
      <c r="F8" s="30">
        <f t="shared" ref="F8:F13" si="1">E8-D8</f>
        <v>0</v>
      </c>
      <c r="G8" s="66" t="str">
        <f t="shared" si="0"/>
        <v/>
      </c>
    </row>
    <row r="9" customHeight="1" spans="1:7">
      <c r="A9" s="63" t="s">
        <v>397</v>
      </c>
      <c r="B9" s="261" t="s">
        <v>73</v>
      </c>
      <c r="C9" s="30">
        <f>委托加工物资!G27</f>
        <v>0</v>
      </c>
      <c r="D9" s="30">
        <f>委托加工物资!K27</f>
        <v>0</v>
      </c>
      <c r="E9" s="30">
        <f>委托加工物资!N27</f>
        <v>0</v>
      </c>
      <c r="F9" s="30">
        <f t="shared" si="1"/>
        <v>0</v>
      </c>
      <c r="G9" s="66" t="str">
        <f t="shared" si="0"/>
        <v/>
      </c>
    </row>
    <row r="10" customHeight="1" spans="1:7">
      <c r="A10" s="63" t="s">
        <v>398</v>
      </c>
      <c r="B10" s="261" t="s">
        <v>75</v>
      </c>
      <c r="C10" s="30">
        <f>'产成品（库存商品）'!F27</f>
        <v>0</v>
      </c>
      <c r="D10" s="30">
        <f>'产成品（库存商品）'!J27</f>
        <v>0</v>
      </c>
      <c r="E10" s="30">
        <f>'产成品（库存商品）'!M27</f>
        <v>0</v>
      </c>
      <c r="F10" s="30">
        <f t="shared" si="1"/>
        <v>0</v>
      </c>
      <c r="G10" s="66" t="str">
        <f t="shared" si="0"/>
        <v/>
      </c>
    </row>
    <row r="11" customHeight="1" spans="1:7">
      <c r="A11" s="63" t="s">
        <v>399</v>
      </c>
      <c r="B11" s="261" t="s">
        <v>77</v>
      </c>
      <c r="C11" s="30">
        <f>'在产品（自制半成品）'!F27</f>
        <v>0</v>
      </c>
      <c r="D11" s="30">
        <f>'在产品（自制半成品）'!J27</f>
        <v>0</v>
      </c>
      <c r="E11" s="30">
        <f>'在产品（自制半成品）'!M27</f>
        <v>0</v>
      </c>
      <c r="F11" s="30">
        <f t="shared" si="1"/>
        <v>0</v>
      </c>
      <c r="G11" s="66" t="str">
        <f t="shared" si="0"/>
        <v/>
      </c>
    </row>
    <row r="12" customHeight="1" spans="1:7">
      <c r="A12" s="63" t="s">
        <v>400</v>
      </c>
      <c r="B12" s="261" t="s">
        <v>79</v>
      </c>
      <c r="C12" s="30">
        <f>发出商品!G27</f>
        <v>0</v>
      </c>
      <c r="D12" s="30">
        <f>发出商品!K27</f>
        <v>0</v>
      </c>
      <c r="E12" s="30">
        <f>发出商品!N27</f>
        <v>0</v>
      </c>
      <c r="F12" s="30">
        <f t="shared" si="1"/>
        <v>0</v>
      </c>
      <c r="G12" s="66" t="str">
        <f t="shared" si="0"/>
        <v/>
      </c>
    </row>
    <row r="13" customHeight="1" spans="1:7">
      <c r="A13" s="63" t="s">
        <v>401</v>
      </c>
      <c r="B13" s="261" t="s">
        <v>81</v>
      </c>
      <c r="C13" s="30">
        <f>在用周转材料!G27</f>
        <v>0</v>
      </c>
      <c r="D13" s="30">
        <f>在用周转材料!J27</f>
        <v>0</v>
      </c>
      <c r="E13" s="30">
        <f>在用周转材料!N27</f>
        <v>0</v>
      </c>
      <c r="F13" s="30">
        <f t="shared" si="1"/>
        <v>0</v>
      </c>
      <c r="G13" s="66" t="str">
        <f t="shared" si="0"/>
        <v/>
      </c>
    </row>
    <row r="14" s="123" customFormat="1" customHeight="1" spans="1:7">
      <c r="A14" s="262"/>
      <c r="B14" s="139"/>
      <c r="C14" s="131"/>
      <c r="D14" s="131"/>
      <c r="E14" s="131"/>
      <c r="F14" s="131"/>
      <c r="G14" s="263"/>
    </row>
    <row r="15" customHeight="1" spans="1:7">
      <c r="A15" s="63"/>
      <c r="B15" s="34"/>
      <c r="C15" s="30"/>
      <c r="D15" s="30"/>
      <c r="E15" s="30"/>
      <c r="F15" s="30"/>
      <c r="G15" s="66"/>
    </row>
    <row r="16" customHeight="1" spans="1:7">
      <c r="A16" s="63"/>
      <c r="B16" s="34"/>
      <c r="C16" s="30"/>
      <c r="D16" s="30"/>
      <c r="E16" s="30"/>
      <c r="F16" s="30"/>
      <c r="G16" s="66"/>
    </row>
    <row r="17" customHeight="1" spans="1:7">
      <c r="A17" s="14"/>
      <c r="B17" s="34"/>
      <c r="C17" s="30"/>
      <c r="D17" s="30"/>
      <c r="E17" s="30"/>
      <c r="F17" s="30"/>
      <c r="G17" s="66"/>
    </row>
    <row r="18" customHeight="1" spans="1:7">
      <c r="A18" s="14"/>
      <c r="B18" s="34"/>
      <c r="C18" s="30"/>
      <c r="D18" s="30"/>
      <c r="E18" s="30"/>
      <c r="F18" s="30"/>
      <c r="G18" s="66"/>
    </row>
    <row r="19" customHeight="1" spans="1:7">
      <c r="A19" s="14"/>
      <c r="B19" s="34"/>
      <c r="C19" s="30"/>
      <c r="D19" s="30"/>
      <c r="E19" s="30"/>
      <c r="F19" s="30"/>
      <c r="G19" s="66"/>
    </row>
    <row r="20" customHeight="1" spans="1:7">
      <c r="A20" s="14"/>
      <c r="B20" s="34"/>
      <c r="C20" s="30"/>
      <c r="D20" s="30"/>
      <c r="E20" s="30"/>
      <c r="F20" s="30"/>
      <c r="G20" s="66"/>
    </row>
    <row r="21" customHeight="1" spans="1:7">
      <c r="A21" s="14"/>
      <c r="B21" s="34"/>
      <c r="C21" s="30"/>
      <c r="D21" s="30"/>
      <c r="E21" s="30"/>
      <c r="F21" s="30"/>
      <c r="G21" s="66"/>
    </row>
    <row r="22" customHeight="1" spans="1:7">
      <c r="A22" s="14"/>
      <c r="B22" s="34"/>
      <c r="C22" s="30"/>
      <c r="D22" s="30"/>
      <c r="E22" s="30"/>
      <c r="F22" s="30"/>
      <c r="G22" s="66"/>
    </row>
    <row r="23" customHeight="1" spans="1:7">
      <c r="A23" s="14"/>
      <c r="B23" s="34"/>
      <c r="C23" s="30"/>
      <c r="D23" s="30"/>
      <c r="E23" s="30"/>
      <c r="F23" s="30"/>
      <c r="G23" s="66"/>
    </row>
    <row r="24" customHeight="1" spans="1:7">
      <c r="A24" s="14"/>
      <c r="B24" s="34"/>
      <c r="C24" s="30"/>
      <c r="D24" s="30"/>
      <c r="E24" s="30"/>
      <c r="F24" s="30"/>
      <c r="G24" s="66"/>
    </row>
    <row r="25" customHeight="1" spans="1:7">
      <c r="A25" s="63" t="s">
        <v>311</v>
      </c>
      <c r="B25" s="63" t="s">
        <v>402</v>
      </c>
      <c r="C25" s="30">
        <f>SUM(C6:C24)</f>
        <v>0</v>
      </c>
      <c r="D25" s="30">
        <f>SUM(D6:D24)</f>
        <v>0</v>
      </c>
      <c r="E25" s="30">
        <f>SUM(E6:E24)</f>
        <v>0</v>
      </c>
      <c r="F25" s="30">
        <f>SUM(F6:F24)</f>
        <v>0</v>
      </c>
      <c r="G25" s="66" t="str">
        <f>IF(D25=0,"",F25/D25*100)</f>
        <v/>
      </c>
    </row>
    <row r="26" customHeight="1" spans="1:7">
      <c r="A26" s="63" t="s">
        <v>311</v>
      </c>
      <c r="B26" s="63" t="s">
        <v>403</v>
      </c>
      <c r="C26" s="30"/>
      <c r="D26" s="30">
        <f>C26</f>
        <v>0</v>
      </c>
      <c r="E26" s="30">
        <v>0</v>
      </c>
      <c r="F26" s="30">
        <f>E26-D26</f>
        <v>0</v>
      </c>
      <c r="G26" s="66" t="str">
        <f>IF(D26=0,"",F26/D26*100)</f>
        <v/>
      </c>
    </row>
    <row r="27" customHeight="1" spans="1:7">
      <c r="A27" s="63" t="s">
        <v>311</v>
      </c>
      <c r="B27" s="63" t="s">
        <v>404</v>
      </c>
      <c r="C27" s="30">
        <f>C25-C26</f>
        <v>0</v>
      </c>
      <c r="D27" s="30">
        <f>D25-D26</f>
        <v>0</v>
      </c>
      <c r="E27" s="30">
        <f>E25-E26</f>
        <v>0</v>
      </c>
      <c r="F27" s="30">
        <f>F25-F26</f>
        <v>0</v>
      </c>
      <c r="G27" s="66" t="str">
        <f>IF(D27=0,"",F27/D27*100)</f>
        <v/>
      </c>
    </row>
    <row r="28" customHeight="1" spans="1:5">
      <c r="A28" s="46" t="str">
        <f>封面!D11&amp;封面!G11</f>
        <v>产权持有单位填表人：徐萍</v>
      </c>
      <c r="E28" s="3" t="str">
        <f>"评估人员："&amp;封面!G20</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D18" display="返回索引页"/>
    <hyperlink ref="B7" location="原材料!A1" display="原材料"/>
    <hyperlink ref="B6" location="'材料采购（在途物资）'!A1" display="材料采购（在途物资）"/>
    <hyperlink ref="B8" location="在库周转材料!B1" display="在库周转材料"/>
    <hyperlink ref="B9" location="委托加工物资!B1" display="委托加工物资"/>
    <hyperlink ref="B10" location="'产成品（库存商品）'!A1" display="产成品（库存商品）"/>
    <hyperlink ref="B11" location="'在产品（自制半成品）'!A1" display="在产品（自制半成品）"/>
    <hyperlink ref="B1" location="流动汇总!B14" display="返回"/>
    <hyperlink ref="B12" location="发出商品!B1" display="发出商品"/>
    <hyperlink ref="B13" location="在用周转材料!B1" display="在用周转材料"/>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Roman,常规"3-9
&amp;"宋体,常规"共&amp;"Times New Roman,常规"&amp;N&amp;"宋体,常规"页第&amp;"Times New Roman,常规"&amp;P&amp;"宋体,常规"页</oddHead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3" sqref="A3:O3"/>
    </sheetView>
  </sheetViews>
  <sheetFormatPr defaultColWidth="9" defaultRowHeight="15.75" customHeight="1"/>
  <cols>
    <col min="1" max="1" width="5.5" style="3" customWidth="1"/>
    <col min="2" max="2" width="20.25" style="3" customWidth="1"/>
    <col min="3" max="3" width="5.375" style="3" customWidth="1"/>
    <col min="4" max="4" width="9.625" style="3" hidden="1" customWidth="1" outlineLevel="1"/>
    <col min="5" max="5" width="7.625" style="3" hidden="1" customWidth="1" outlineLevel="1"/>
    <col min="6" max="6" width="13.125" style="3" hidden="1" customWidth="1" outlineLevel="1"/>
    <col min="7" max="7" width="12" style="3" hidden="1" customWidth="1" outlineLevel="1"/>
    <col min="8" max="8" width="10.875" style="3" customWidth="1" collapsed="1"/>
    <col min="9" max="9" width="10.375" style="3" customWidth="1"/>
    <col min="10" max="10" width="14.375" style="3" customWidth="1"/>
    <col min="11" max="11" width="9.625" style="3" customWidth="1"/>
    <col min="12" max="12" width="8.625" style="3" customWidth="1"/>
    <col min="13" max="13" width="14.375" style="3" customWidth="1"/>
    <col min="14" max="14" width="8.25" style="3" customWidth="1"/>
    <col min="15" max="15" width="13.75" style="3" customWidth="1"/>
    <col min="16" max="16384" width="9" style="3"/>
  </cols>
  <sheetData>
    <row r="1" spans="1:15">
      <c r="A1" s="71" t="s">
        <v>118</v>
      </c>
      <c r="B1" s="5" t="s">
        <v>240</v>
      </c>
      <c r="C1" s="6"/>
      <c r="D1" s="6"/>
      <c r="E1" s="6"/>
      <c r="F1" s="6"/>
      <c r="G1" s="6"/>
      <c r="H1" s="6"/>
      <c r="I1" s="6"/>
      <c r="J1" s="6"/>
      <c r="K1" s="6"/>
      <c r="L1" s="6"/>
      <c r="M1" s="6"/>
      <c r="N1" s="6"/>
      <c r="O1" s="6"/>
    </row>
    <row r="2" s="1" customFormat="1" ht="30" customHeight="1" spans="1:15">
      <c r="A2" s="7" t="s">
        <v>405</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9"/>
      <c r="F3" s="9"/>
      <c r="G3" s="9"/>
      <c r="H3" s="9"/>
      <c r="I3" s="9"/>
      <c r="J3" s="25"/>
      <c r="K3" s="25"/>
      <c r="L3" s="25"/>
      <c r="M3" s="25"/>
      <c r="N3" s="25"/>
      <c r="O3" s="25"/>
    </row>
    <row r="4" customHeight="1" spans="1:15">
      <c r="A4" s="10" t="str">
        <f>封面!D7&amp;封面!F7</f>
        <v>产权持有单位：黑龙江龙煤矿山建设有限公司</v>
      </c>
      <c r="O4" s="33" t="s">
        <v>147</v>
      </c>
    </row>
    <row r="5" s="2" customFormat="1" customHeight="1" spans="1:15">
      <c r="A5" s="11" t="s">
        <v>210</v>
      </c>
      <c r="B5" s="11" t="s">
        <v>406</v>
      </c>
      <c r="C5" s="101" t="s">
        <v>407</v>
      </c>
      <c r="D5" s="11" t="s">
        <v>243</v>
      </c>
      <c r="E5" s="11"/>
      <c r="F5" s="11"/>
      <c r="G5" s="50" t="s">
        <v>318</v>
      </c>
      <c r="H5" s="20" t="s">
        <v>245</v>
      </c>
      <c r="I5" s="21"/>
      <c r="J5" s="22"/>
      <c r="K5" s="20" t="s">
        <v>246</v>
      </c>
      <c r="L5" s="21"/>
      <c r="M5" s="22"/>
      <c r="N5" s="11" t="s">
        <v>248</v>
      </c>
      <c r="O5" s="11" t="s">
        <v>213</v>
      </c>
    </row>
    <row r="6" s="2" customFormat="1" customHeight="1" spans="1:15">
      <c r="A6" s="14"/>
      <c r="B6" s="14"/>
      <c r="C6" s="241"/>
      <c r="D6" s="11" t="s">
        <v>408</v>
      </c>
      <c r="E6" s="11" t="s">
        <v>409</v>
      </c>
      <c r="F6" s="11" t="s">
        <v>182</v>
      </c>
      <c r="G6" s="51"/>
      <c r="H6" s="11" t="s">
        <v>408</v>
      </c>
      <c r="I6" s="11" t="s">
        <v>409</v>
      </c>
      <c r="J6" s="11" t="s">
        <v>182</v>
      </c>
      <c r="K6" s="101" t="s">
        <v>410</v>
      </c>
      <c r="L6" s="11" t="s">
        <v>409</v>
      </c>
      <c r="M6" s="11" t="s">
        <v>182</v>
      </c>
      <c r="N6" s="14"/>
      <c r="O6" s="14"/>
    </row>
    <row r="7" customHeight="1" spans="1:15">
      <c r="A7" s="63"/>
      <c r="B7" s="97"/>
      <c r="C7" s="244"/>
      <c r="D7" s="245"/>
      <c r="E7" s="30" t="str">
        <f>IF(D7=0,"",F7/D7)</f>
        <v/>
      </c>
      <c r="F7" s="246"/>
      <c r="G7" s="246"/>
      <c r="H7" s="246"/>
      <c r="I7" s="246"/>
      <c r="J7" s="30"/>
      <c r="K7" s="60"/>
      <c r="L7" s="30"/>
      <c r="M7" s="30"/>
      <c r="N7" s="30" t="str">
        <f>IF(J7=0,"",(M7-J7)/J7*100)</f>
        <v/>
      </c>
      <c r="O7" s="34"/>
    </row>
    <row r="8" customHeight="1" spans="1:15">
      <c r="A8" s="63"/>
      <c r="B8" s="97"/>
      <c r="C8" s="244"/>
      <c r="D8" s="245"/>
      <c r="E8" s="30" t="str">
        <f t="shared" ref="E8:E25" si="0">IF(D8=0,"",F8/D8)</f>
        <v/>
      </c>
      <c r="F8" s="246"/>
      <c r="G8" s="246"/>
      <c r="H8" s="246"/>
      <c r="I8" s="246"/>
      <c r="J8" s="30"/>
      <c r="K8" s="60"/>
      <c r="L8" s="30"/>
      <c r="M8" s="30"/>
      <c r="N8" s="30" t="str">
        <f t="shared" ref="N8:N25" si="1">IF(J8=0,"",(M8-J8)/J8*100)</f>
        <v/>
      </c>
      <c r="O8" s="34"/>
    </row>
    <row r="9" customHeight="1" spans="1:15">
      <c r="A9" s="63"/>
      <c r="B9" s="97"/>
      <c r="C9" s="244"/>
      <c r="D9" s="245"/>
      <c r="E9" s="30" t="str">
        <f t="shared" si="0"/>
        <v/>
      </c>
      <c r="F9" s="246"/>
      <c r="G9" s="246"/>
      <c r="H9" s="246"/>
      <c r="I9" s="246"/>
      <c r="J9" s="30"/>
      <c r="K9" s="60"/>
      <c r="L9" s="30"/>
      <c r="M9" s="30"/>
      <c r="N9" s="30" t="str">
        <f t="shared" si="1"/>
        <v/>
      </c>
      <c r="O9" s="34"/>
    </row>
    <row r="10" customHeight="1" spans="1:15">
      <c r="A10" s="63"/>
      <c r="B10" s="97"/>
      <c r="C10" s="244"/>
      <c r="D10" s="245"/>
      <c r="E10" s="30" t="str">
        <f t="shared" si="0"/>
        <v/>
      </c>
      <c r="F10" s="246"/>
      <c r="G10" s="246"/>
      <c r="H10" s="246"/>
      <c r="I10" s="246"/>
      <c r="J10" s="30"/>
      <c r="K10" s="60"/>
      <c r="L10" s="30"/>
      <c r="M10" s="30"/>
      <c r="N10" s="30" t="str">
        <f t="shared" si="1"/>
        <v/>
      </c>
      <c r="O10" s="34"/>
    </row>
    <row r="11" customHeight="1" spans="1:15">
      <c r="A11" s="63"/>
      <c r="B11" s="97"/>
      <c r="C11" s="244"/>
      <c r="D11" s="245"/>
      <c r="E11" s="30" t="str">
        <f t="shared" si="0"/>
        <v/>
      </c>
      <c r="F11" s="246"/>
      <c r="G11" s="246"/>
      <c r="H11" s="246"/>
      <c r="I11" s="246"/>
      <c r="J11" s="30"/>
      <c r="K11" s="60"/>
      <c r="L11" s="30"/>
      <c r="M11" s="30"/>
      <c r="N11" s="30" t="str">
        <f t="shared" si="1"/>
        <v/>
      </c>
      <c r="O11" s="34"/>
    </row>
    <row r="12" customHeight="1" spans="1:15">
      <c r="A12" s="63"/>
      <c r="B12" s="97"/>
      <c r="C12" s="244"/>
      <c r="D12" s="245"/>
      <c r="E12" s="30" t="str">
        <f t="shared" si="0"/>
        <v/>
      </c>
      <c r="F12" s="246"/>
      <c r="G12" s="246"/>
      <c r="H12" s="246"/>
      <c r="I12" s="246"/>
      <c r="J12" s="30"/>
      <c r="K12" s="60"/>
      <c r="L12" s="30"/>
      <c r="M12" s="30"/>
      <c r="N12" s="30" t="str">
        <f t="shared" si="1"/>
        <v/>
      </c>
      <c r="O12" s="34"/>
    </row>
    <row r="13" customHeight="1" spans="1:15">
      <c r="A13" s="63"/>
      <c r="B13" s="97"/>
      <c r="C13" s="244"/>
      <c r="D13" s="245"/>
      <c r="E13" s="30" t="str">
        <f t="shared" si="0"/>
        <v/>
      </c>
      <c r="F13" s="246"/>
      <c r="G13" s="246"/>
      <c r="H13" s="246"/>
      <c r="I13" s="246"/>
      <c r="J13" s="30"/>
      <c r="K13" s="60"/>
      <c r="L13" s="30"/>
      <c r="M13" s="30"/>
      <c r="N13" s="30" t="str">
        <f t="shared" si="1"/>
        <v/>
      </c>
      <c r="O13" s="34"/>
    </row>
    <row r="14" customHeight="1" spans="1:15">
      <c r="A14" s="63"/>
      <c r="B14" s="97"/>
      <c r="C14" s="244"/>
      <c r="D14" s="245"/>
      <c r="E14" s="30" t="str">
        <f t="shared" si="0"/>
        <v/>
      </c>
      <c r="F14" s="246"/>
      <c r="G14" s="246"/>
      <c r="H14" s="246"/>
      <c r="I14" s="246"/>
      <c r="J14" s="30"/>
      <c r="K14" s="60"/>
      <c r="L14" s="30"/>
      <c r="M14" s="30"/>
      <c r="N14" s="30" t="str">
        <f t="shared" si="1"/>
        <v/>
      </c>
      <c r="O14" s="34"/>
    </row>
    <row r="15" customHeight="1" spans="1:15">
      <c r="A15" s="63"/>
      <c r="B15" s="97"/>
      <c r="C15" s="244"/>
      <c r="D15" s="245"/>
      <c r="E15" s="30" t="str">
        <f t="shared" si="0"/>
        <v/>
      </c>
      <c r="F15" s="246"/>
      <c r="G15" s="246"/>
      <c r="H15" s="246"/>
      <c r="I15" s="246"/>
      <c r="J15" s="30"/>
      <c r="K15" s="60"/>
      <c r="L15" s="30"/>
      <c r="M15" s="30"/>
      <c r="N15" s="30" t="str">
        <f t="shared" si="1"/>
        <v/>
      </c>
      <c r="O15" s="34"/>
    </row>
    <row r="16" customHeight="1" spans="1:15">
      <c r="A16" s="63"/>
      <c r="B16" s="97"/>
      <c r="C16" s="244"/>
      <c r="D16" s="245"/>
      <c r="E16" s="30" t="str">
        <f t="shared" si="0"/>
        <v/>
      </c>
      <c r="F16" s="246"/>
      <c r="G16" s="246"/>
      <c r="H16" s="246"/>
      <c r="I16" s="246"/>
      <c r="J16" s="30"/>
      <c r="K16" s="60"/>
      <c r="L16" s="30"/>
      <c r="M16" s="30"/>
      <c r="N16" s="30" t="str">
        <f t="shared" si="1"/>
        <v/>
      </c>
      <c r="O16" s="34"/>
    </row>
    <row r="17" customHeight="1" spans="1:15">
      <c r="A17" s="63"/>
      <c r="B17" s="97"/>
      <c r="C17" s="244"/>
      <c r="D17" s="245"/>
      <c r="E17" s="30" t="str">
        <f t="shared" si="0"/>
        <v/>
      </c>
      <c r="F17" s="246"/>
      <c r="G17" s="246"/>
      <c r="H17" s="246"/>
      <c r="I17" s="246"/>
      <c r="J17" s="30"/>
      <c r="K17" s="60"/>
      <c r="L17" s="30"/>
      <c r="M17" s="30"/>
      <c r="N17" s="30" t="str">
        <f t="shared" si="1"/>
        <v/>
      </c>
      <c r="O17" s="34"/>
    </row>
    <row r="18" customHeight="1" spans="1:15">
      <c r="A18" s="63"/>
      <c r="B18" s="97"/>
      <c r="C18" s="244"/>
      <c r="D18" s="245"/>
      <c r="E18" s="30" t="str">
        <f t="shared" si="0"/>
        <v/>
      </c>
      <c r="F18" s="246"/>
      <c r="G18" s="246"/>
      <c r="H18" s="246"/>
      <c r="I18" s="246"/>
      <c r="J18" s="30"/>
      <c r="K18" s="60"/>
      <c r="L18" s="30"/>
      <c r="M18" s="30"/>
      <c r="N18" s="30" t="str">
        <f t="shared" si="1"/>
        <v/>
      </c>
      <c r="O18" s="34"/>
    </row>
    <row r="19" customHeight="1" spans="1:15">
      <c r="A19" s="63"/>
      <c r="B19" s="97"/>
      <c r="C19" s="244"/>
      <c r="D19" s="245"/>
      <c r="E19" s="30" t="str">
        <f t="shared" si="0"/>
        <v/>
      </c>
      <c r="F19" s="246"/>
      <c r="G19" s="246"/>
      <c r="H19" s="246"/>
      <c r="I19" s="246"/>
      <c r="J19" s="30"/>
      <c r="K19" s="60"/>
      <c r="L19" s="30"/>
      <c r="M19" s="30"/>
      <c r="N19" s="30" t="str">
        <f t="shared" si="1"/>
        <v/>
      </c>
      <c r="O19" s="34"/>
    </row>
    <row r="20" customHeight="1" spans="1:15">
      <c r="A20" s="63"/>
      <c r="B20" s="97"/>
      <c r="C20" s="244"/>
      <c r="D20" s="245"/>
      <c r="E20" s="30" t="str">
        <f t="shared" si="0"/>
        <v/>
      </c>
      <c r="F20" s="246"/>
      <c r="G20" s="246"/>
      <c r="H20" s="246"/>
      <c r="I20" s="246"/>
      <c r="J20" s="30"/>
      <c r="K20" s="60"/>
      <c r="L20" s="30"/>
      <c r="M20" s="30"/>
      <c r="N20" s="30" t="str">
        <f t="shared" si="1"/>
        <v/>
      </c>
      <c r="O20" s="34"/>
    </row>
    <row r="21" customHeight="1" spans="1:15">
      <c r="A21" s="63"/>
      <c r="B21" s="97"/>
      <c r="C21" s="244"/>
      <c r="D21" s="245"/>
      <c r="E21" s="30" t="str">
        <f t="shared" si="0"/>
        <v/>
      </c>
      <c r="F21" s="246"/>
      <c r="G21" s="246"/>
      <c r="H21" s="246"/>
      <c r="I21" s="246"/>
      <c r="J21" s="30"/>
      <c r="K21" s="60"/>
      <c r="L21" s="30"/>
      <c r="M21" s="30"/>
      <c r="N21" s="30" t="str">
        <f t="shared" si="1"/>
        <v/>
      </c>
      <c r="O21" s="34"/>
    </row>
    <row r="22" customHeight="1" spans="1:15">
      <c r="A22" s="63"/>
      <c r="B22" s="97"/>
      <c r="C22" s="244"/>
      <c r="D22" s="245"/>
      <c r="E22" s="30" t="str">
        <f t="shared" si="0"/>
        <v/>
      </c>
      <c r="F22" s="246"/>
      <c r="G22" s="246"/>
      <c r="H22" s="246"/>
      <c r="I22" s="246"/>
      <c r="J22" s="30"/>
      <c r="K22" s="60"/>
      <c r="L22" s="30"/>
      <c r="M22" s="30"/>
      <c r="N22" s="30" t="str">
        <f t="shared" si="1"/>
        <v/>
      </c>
      <c r="O22" s="34"/>
    </row>
    <row r="23" customHeight="1" spans="1:15">
      <c r="A23" s="63"/>
      <c r="B23" s="97"/>
      <c r="C23" s="244"/>
      <c r="D23" s="245"/>
      <c r="E23" s="30" t="str">
        <f t="shared" si="0"/>
        <v/>
      </c>
      <c r="F23" s="246"/>
      <c r="G23" s="246"/>
      <c r="H23" s="246"/>
      <c r="I23" s="246"/>
      <c r="J23" s="30"/>
      <c r="K23" s="60"/>
      <c r="L23" s="30"/>
      <c r="M23" s="30"/>
      <c r="N23" s="30" t="str">
        <f t="shared" si="1"/>
        <v/>
      </c>
      <c r="O23" s="34"/>
    </row>
    <row r="24" customHeight="1" spans="1:15">
      <c r="A24" s="63"/>
      <c r="B24" s="97"/>
      <c r="C24" s="244"/>
      <c r="D24" s="245"/>
      <c r="E24" s="30" t="str">
        <f t="shared" si="0"/>
        <v/>
      </c>
      <c r="F24" s="246"/>
      <c r="G24" s="246"/>
      <c r="H24" s="246"/>
      <c r="I24" s="246"/>
      <c r="J24" s="30"/>
      <c r="K24" s="60"/>
      <c r="L24" s="30"/>
      <c r="M24" s="30"/>
      <c r="N24" s="30" t="str">
        <f t="shared" si="1"/>
        <v/>
      </c>
      <c r="O24" s="34"/>
    </row>
    <row r="25" customHeight="1" spans="1:15">
      <c r="A25" s="63"/>
      <c r="B25" s="97"/>
      <c r="C25" s="244"/>
      <c r="D25" s="245"/>
      <c r="E25" s="30" t="str">
        <f t="shared" si="0"/>
        <v/>
      </c>
      <c r="F25" s="246"/>
      <c r="G25" s="246"/>
      <c r="H25" s="246"/>
      <c r="I25" s="246"/>
      <c r="J25" s="30"/>
      <c r="K25" s="60"/>
      <c r="L25" s="30"/>
      <c r="M25" s="30"/>
      <c r="N25" s="30" t="str">
        <f t="shared" si="1"/>
        <v/>
      </c>
      <c r="O25" s="34"/>
    </row>
    <row r="26" customHeight="1" spans="1:15">
      <c r="A26" s="34"/>
      <c r="B26" s="34"/>
      <c r="C26" s="34"/>
      <c r="D26" s="260"/>
      <c r="E26" s="248"/>
      <c r="F26" s="260"/>
      <c r="G26" s="260"/>
      <c r="H26" s="260"/>
      <c r="I26" s="260"/>
      <c r="J26" s="260"/>
      <c r="K26" s="34"/>
      <c r="L26" s="34"/>
      <c r="M26" s="260"/>
      <c r="N26" s="34"/>
      <c r="O26" s="34"/>
    </row>
    <row r="27" customHeight="1" spans="1:15">
      <c r="A27" s="20" t="s">
        <v>357</v>
      </c>
      <c r="B27" s="22"/>
      <c r="C27" s="34"/>
      <c r="D27" s="60"/>
      <c r="E27" s="30"/>
      <c r="F27" s="30">
        <f>SUM(F7:F26)</f>
        <v>0</v>
      </c>
      <c r="G27" s="30"/>
      <c r="H27" s="30"/>
      <c r="I27" s="30"/>
      <c r="J27" s="30">
        <f>SUM(J7:J26)</f>
        <v>0</v>
      </c>
      <c r="K27" s="60"/>
      <c r="L27" s="30"/>
      <c r="M27" s="30">
        <f>SUM(M7:M26)</f>
        <v>0</v>
      </c>
      <c r="N27" s="30" t="str">
        <f>IF(J27=0,"",(M27-J27)/J27*100)</f>
        <v/>
      </c>
      <c r="O27" s="34"/>
    </row>
    <row r="28" customHeight="1" spans="1:10">
      <c r="A28" s="46" t="str">
        <f>封面!D11&amp;封面!G11</f>
        <v>产权持有单位填表人：徐萍</v>
      </c>
      <c r="D28" s="10"/>
      <c r="E28" s="10"/>
      <c r="J28" s="10" t="str">
        <f>"评估人员："&amp;封面!G20</f>
        <v>评估人员：</v>
      </c>
    </row>
    <row r="29" customHeight="1" spans="1:1">
      <c r="A29" s="46" t="str">
        <f>CONCATENATE(封面!D13,封面!F13,封面!G13,封面!H13,封面!I13,封面!J13,封面!K13)</f>
        <v>填表日期：2022年4月1日</v>
      </c>
    </row>
  </sheetData>
  <mergeCells count="12">
    <mergeCell ref="A2:O2"/>
    <mergeCell ref="A3:O3"/>
    <mergeCell ref="D5:F5"/>
    <mergeCell ref="H5:J5"/>
    <mergeCell ref="K5:M5"/>
    <mergeCell ref="A27:B27"/>
    <mergeCell ref="A5:A6"/>
    <mergeCell ref="B5:B6"/>
    <mergeCell ref="C5:C6"/>
    <mergeCell ref="G5:G6"/>
    <mergeCell ref="N5:N6"/>
    <mergeCell ref="O5:O6"/>
  </mergeCells>
  <hyperlinks>
    <hyperlink ref="A1" location="索引目录!E18" display="返回索引页"/>
    <hyperlink ref="B1" location="存货汇总!B6"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Roman,常规"3-9-1
&amp;"宋体,常规"共&amp;"Times New Roman,常规"&amp;N&amp;"宋体,常规"页第&amp;"Times New Roman,常规"&amp;P&amp;"宋体,常规"页</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3" sqref="A3:O3"/>
    </sheetView>
  </sheetViews>
  <sheetFormatPr defaultColWidth="9" defaultRowHeight="15.75" customHeight="1"/>
  <cols>
    <col min="1" max="1" width="4.75" style="2" customWidth="1"/>
    <col min="2" max="2" width="16.875" style="3" customWidth="1"/>
    <col min="3" max="3" width="4.5" style="3" customWidth="1"/>
    <col min="4" max="4" width="10.375" style="258" hidden="1" customWidth="1" outlineLevel="1"/>
    <col min="5" max="5" width="8.375" style="258" hidden="1" customWidth="1" outlineLevel="1"/>
    <col min="6" max="7" width="14.125" style="258" hidden="1" customWidth="1" outlineLevel="1"/>
    <col min="8" max="8" width="12" style="258" customWidth="1" collapsed="1"/>
    <col min="9" max="9" width="12" style="258" customWidth="1"/>
    <col min="10" max="10" width="14.375" style="3" customWidth="1"/>
    <col min="11" max="12" width="12" style="3" customWidth="1"/>
    <col min="13" max="13" width="14.375" style="3" customWidth="1"/>
    <col min="14" max="14" width="7.75" style="3" customWidth="1"/>
    <col min="15" max="15" width="11.625" style="3" customWidth="1"/>
    <col min="16" max="16" width="9.625" style="3" customWidth="1"/>
    <col min="17" max="16384" width="9" style="3"/>
  </cols>
  <sheetData>
    <row r="1" spans="1:16">
      <c r="A1" s="4" t="s">
        <v>118</v>
      </c>
      <c r="B1" s="5" t="s">
        <v>240</v>
      </c>
      <c r="C1" s="6"/>
      <c r="D1" s="6"/>
      <c r="E1" s="6"/>
      <c r="F1" s="6"/>
      <c r="G1" s="6"/>
      <c r="H1" s="6"/>
      <c r="I1" s="6"/>
      <c r="J1" s="6"/>
      <c r="K1" s="6"/>
      <c r="L1" s="6"/>
      <c r="M1" s="6"/>
      <c r="N1" s="6"/>
      <c r="O1" s="6"/>
      <c r="P1" s="6"/>
    </row>
    <row r="2" s="1" customFormat="1" ht="30" customHeight="1" spans="1:16">
      <c r="A2" s="7" t="s">
        <v>411</v>
      </c>
      <c r="B2" s="7"/>
      <c r="C2" s="7"/>
      <c r="D2" s="7"/>
      <c r="E2" s="7"/>
      <c r="F2" s="7"/>
      <c r="G2" s="7"/>
      <c r="H2" s="7"/>
      <c r="I2" s="7"/>
      <c r="J2" s="7"/>
      <c r="K2" s="7"/>
      <c r="L2" s="7"/>
      <c r="M2" s="7"/>
      <c r="N2" s="7"/>
      <c r="O2" s="7"/>
      <c r="P2" s="259"/>
    </row>
    <row r="3" ht="14.1" customHeight="1" spans="1:16">
      <c r="A3" s="9" t="str">
        <f>CONCATENATE(封面!D9,封面!F9,封面!G9,封面!H9,封面!I9,封面!J9,封面!K9)</f>
        <v>评估基准日：2022年3月28日</v>
      </c>
      <c r="B3" s="9"/>
      <c r="C3" s="9"/>
      <c r="D3" s="9"/>
      <c r="E3" s="9"/>
      <c r="F3" s="9"/>
      <c r="G3" s="9"/>
      <c r="H3" s="9"/>
      <c r="I3" s="9"/>
      <c r="J3" s="9"/>
      <c r="K3" s="9"/>
      <c r="L3" s="9"/>
      <c r="M3" s="9"/>
      <c r="N3" s="9"/>
      <c r="O3" s="9"/>
      <c r="P3" s="96"/>
    </row>
    <row r="4" customHeight="1" spans="1:15">
      <c r="A4" s="10" t="str">
        <f>封面!D7&amp;封面!F7</f>
        <v>产权持有单位：黑龙江龙煤矿山建设有限公司</v>
      </c>
      <c r="O4" s="33" t="s">
        <v>147</v>
      </c>
    </row>
    <row r="5" s="2" customFormat="1" customHeight="1" spans="1:16">
      <c r="A5" s="11" t="s">
        <v>210</v>
      </c>
      <c r="B5" s="11" t="s">
        <v>406</v>
      </c>
      <c r="C5" s="101" t="s">
        <v>407</v>
      </c>
      <c r="D5" s="11" t="s">
        <v>243</v>
      </c>
      <c r="E5" s="11"/>
      <c r="F5" s="11"/>
      <c r="G5" s="50" t="s">
        <v>318</v>
      </c>
      <c r="H5" s="54" t="s">
        <v>245</v>
      </c>
      <c r="I5" s="55"/>
      <c r="J5" s="56"/>
      <c r="K5" s="20" t="s">
        <v>246</v>
      </c>
      <c r="L5" s="21"/>
      <c r="M5" s="22"/>
      <c r="N5" s="11" t="s">
        <v>248</v>
      </c>
      <c r="O5" s="11" t="s">
        <v>213</v>
      </c>
      <c r="P5" s="11" t="s">
        <v>412</v>
      </c>
    </row>
    <row r="6" s="2" customFormat="1" customHeight="1" spans="1:16">
      <c r="A6" s="14"/>
      <c r="B6" s="14"/>
      <c r="C6" s="241"/>
      <c r="D6" s="11" t="s">
        <v>408</v>
      </c>
      <c r="E6" s="11" t="s">
        <v>409</v>
      </c>
      <c r="F6" s="11" t="s">
        <v>182</v>
      </c>
      <c r="G6" s="51"/>
      <c r="H6" s="11" t="s">
        <v>408</v>
      </c>
      <c r="I6" s="11" t="s">
        <v>409</v>
      </c>
      <c r="J6" s="11" t="s">
        <v>182</v>
      </c>
      <c r="K6" s="50" t="s">
        <v>410</v>
      </c>
      <c r="L6" s="11" t="s">
        <v>409</v>
      </c>
      <c r="M6" s="11" t="s">
        <v>182</v>
      </c>
      <c r="N6" s="14"/>
      <c r="O6" s="14"/>
      <c r="P6" s="14"/>
    </row>
    <row r="7" s="257" customFormat="1" customHeight="1" spans="1:16">
      <c r="A7" s="63"/>
      <c r="B7" s="97"/>
      <c r="C7" s="244"/>
      <c r="D7" s="245"/>
      <c r="E7" s="30" t="str">
        <f>IF(D7=0,"",F7/D7)</f>
        <v/>
      </c>
      <c r="F7" s="246"/>
      <c r="G7" s="246"/>
      <c r="H7" s="246"/>
      <c r="I7" s="246"/>
      <c r="J7" s="30"/>
      <c r="K7" s="60"/>
      <c r="L7" s="30"/>
      <c r="M7" s="30"/>
      <c r="N7" s="30" t="str">
        <f>IF(J7=0,"",(M7-J7)/J7*100)</f>
        <v/>
      </c>
      <c r="O7" s="34"/>
      <c r="P7" s="63"/>
    </row>
    <row r="8" customHeight="1" spans="1:16">
      <c r="A8" s="14"/>
      <c r="B8" s="16"/>
      <c r="C8" s="34"/>
      <c r="D8" s="247"/>
      <c r="E8" s="30" t="str">
        <f t="shared" ref="E8:E25" si="0">IF(D8=0,"",F8/D8)</f>
        <v/>
      </c>
      <c r="F8" s="248"/>
      <c r="G8" s="248"/>
      <c r="H8" s="248"/>
      <c r="I8" s="248"/>
      <c r="J8" s="30"/>
      <c r="K8" s="60"/>
      <c r="L8" s="30"/>
      <c r="M8" s="30"/>
      <c r="N8" s="30" t="str">
        <f t="shared" ref="N8:N25" si="1">IF(J8=0,"",(M8-J8)/J8*100)</f>
        <v/>
      </c>
      <c r="O8" s="34"/>
      <c r="P8" s="34"/>
    </row>
    <row r="9" customHeight="1" spans="1:16">
      <c r="A9" s="14"/>
      <c r="B9" s="19"/>
      <c r="C9" s="34"/>
      <c r="D9" s="247"/>
      <c r="E9" s="30" t="str">
        <f t="shared" si="0"/>
        <v/>
      </c>
      <c r="F9" s="248"/>
      <c r="G9" s="248"/>
      <c r="H9" s="248"/>
      <c r="I9" s="248"/>
      <c r="J9" s="30"/>
      <c r="K9" s="60"/>
      <c r="L9" s="30"/>
      <c r="M9" s="30"/>
      <c r="N9" s="30" t="str">
        <f t="shared" si="1"/>
        <v/>
      </c>
      <c r="O9" s="34"/>
      <c r="P9" s="34"/>
    </row>
    <row r="10" customHeight="1" spans="1:16">
      <c r="A10" s="14"/>
      <c r="B10" s="19"/>
      <c r="C10" s="34"/>
      <c r="D10" s="247"/>
      <c r="E10" s="30" t="str">
        <f t="shared" si="0"/>
        <v/>
      </c>
      <c r="F10" s="248"/>
      <c r="G10" s="248"/>
      <c r="H10" s="248"/>
      <c r="I10" s="248"/>
      <c r="J10" s="30"/>
      <c r="K10" s="60"/>
      <c r="L10" s="30"/>
      <c r="M10" s="30"/>
      <c r="N10" s="30" t="str">
        <f t="shared" si="1"/>
        <v/>
      </c>
      <c r="O10" s="34"/>
      <c r="P10" s="34"/>
    </row>
    <row r="11" customHeight="1" spans="1:16">
      <c r="A11" s="14"/>
      <c r="B11" s="19"/>
      <c r="C11" s="34"/>
      <c r="D11" s="247"/>
      <c r="E11" s="30" t="str">
        <f t="shared" si="0"/>
        <v/>
      </c>
      <c r="F11" s="248"/>
      <c r="G11" s="248"/>
      <c r="H11" s="248"/>
      <c r="I11" s="248"/>
      <c r="J11" s="30"/>
      <c r="K11" s="60"/>
      <c r="L11" s="30"/>
      <c r="M11" s="30"/>
      <c r="N11" s="30" t="str">
        <f t="shared" si="1"/>
        <v/>
      </c>
      <c r="O11" s="34"/>
      <c r="P11" s="34"/>
    </row>
    <row r="12" customHeight="1" spans="1:16">
      <c r="A12" s="14"/>
      <c r="B12" s="19"/>
      <c r="C12" s="34"/>
      <c r="D12" s="247"/>
      <c r="E12" s="30" t="str">
        <f t="shared" si="0"/>
        <v/>
      </c>
      <c r="F12" s="248"/>
      <c r="G12" s="248"/>
      <c r="H12" s="248"/>
      <c r="I12" s="248"/>
      <c r="J12" s="30"/>
      <c r="K12" s="60"/>
      <c r="L12" s="30"/>
      <c r="M12" s="30"/>
      <c r="N12" s="30" t="str">
        <f t="shared" si="1"/>
        <v/>
      </c>
      <c r="O12" s="34"/>
      <c r="P12" s="34"/>
    </row>
    <row r="13" customHeight="1" spans="1:16">
      <c r="A13" s="14"/>
      <c r="B13" s="19"/>
      <c r="C13" s="34"/>
      <c r="D13" s="247"/>
      <c r="E13" s="30" t="str">
        <f t="shared" si="0"/>
        <v/>
      </c>
      <c r="F13" s="248"/>
      <c r="G13" s="248"/>
      <c r="H13" s="248"/>
      <c r="I13" s="248"/>
      <c r="J13" s="30"/>
      <c r="K13" s="60"/>
      <c r="L13" s="30"/>
      <c r="M13" s="30"/>
      <c r="N13" s="30" t="str">
        <f t="shared" si="1"/>
        <v/>
      </c>
      <c r="O13" s="34"/>
      <c r="P13" s="34"/>
    </row>
    <row r="14" customHeight="1" spans="1:16">
      <c r="A14" s="14"/>
      <c r="B14" s="16"/>
      <c r="C14" s="34"/>
      <c r="D14" s="247"/>
      <c r="E14" s="30" t="str">
        <f t="shared" si="0"/>
        <v/>
      </c>
      <c r="F14" s="248"/>
      <c r="G14" s="248"/>
      <c r="H14" s="248"/>
      <c r="I14" s="248"/>
      <c r="J14" s="30"/>
      <c r="K14" s="60"/>
      <c r="L14" s="30"/>
      <c r="M14" s="30"/>
      <c r="N14" s="30" t="str">
        <f t="shared" si="1"/>
        <v/>
      </c>
      <c r="O14" s="34"/>
      <c r="P14" s="34"/>
    </row>
    <row r="15" customHeight="1" spans="1:16">
      <c r="A15" s="14"/>
      <c r="B15" s="16"/>
      <c r="C15" s="34"/>
      <c r="D15" s="247"/>
      <c r="E15" s="30" t="str">
        <f t="shared" si="0"/>
        <v/>
      </c>
      <c r="F15" s="248"/>
      <c r="G15" s="248"/>
      <c r="H15" s="248"/>
      <c r="I15" s="248"/>
      <c r="J15" s="30"/>
      <c r="K15" s="60"/>
      <c r="L15" s="30"/>
      <c r="M15" s="30"/>
      <c r="N15" s="30" t="str">
        <f t="shared" si="1"/>
        <v/>
      </c>
      <c r="O15" s="34"/>
      <c r="P15" s="34"/>
    </row>
    <row r="16" customHeight="1" spans="1:16">
      <c r="A16" s="14"/>
      <c r="B16" s="19"/>
      <c r="C16" s="34"/>
      <c r="D16" s="247"/>
      <c r="E16" s="30" t="str">
        <f t="shared" si="0"/>
        <v/>
      </c>
      <c r="F16" s="248"/>
      <c r="G16" s="248"/>
      <c r="H16" s="248"/>
      <c r="I16" s="248"/>
      <c r="J16" s="30"/>
      <c r="K16" s="60"/>
      <c r="L16" s="30"/>
      <c r="M16" s="30"/>
      <c r="N16" s="30" t="str">
        <f t="shared" si="1"/>
        <v/>
      </c>
      <c r="O16" s="34"/>
      <c r="P16" s="34"/>
    </row>
    <row r="17" customHeight="1" spans="1:16">
      <c r="A17" s="14"/>
      <c r="B17" s="19"/>
      <c r="C17" s="34"/>
      <c r="D17" s="247"/>
      <c r="E17" s="30" t="str">
        <f t="shared" si="0"/>
        <v/>
      </c>
      <c r="F17" s="248"/>
      <c r="G17" s="248"/>
      <c r="H17" s="248"/>
      <c r="I17" s="248"/>
      <c r="J17" s="30"/>
      <c r="K17" s="60"/>
      <c r="L17" s="30"/>
      <c r="M17" s="30"/>
      <c r="N17" s="30" t="str">
        <f t="shared" si="1"/>
        <v/>
      </c>
      <c r="O17" s="34"/>
      <c r="P17" s="34"/>
    </row>
    <row r="18" customHeight="1" spans="1:16">
      <c r="A18" s="14"/>
      <c r="B18" s="19"/>
      <c r="C18" s="34"/>
      <c r="D18" s="247"/>
      <c r="E18" s="30" t="str">
        <f t="shared" si="0"/>
        <v/>
      </c>
      <c r="F18" s="248"/>
      <c r="G18" s="248"/>
      <c r="H18" s="248"/>
      <c r="I18" s="248"/>
      <c r="J18" s="30"/>
      <c r="K18" s="60"/>
      <c r="L18" s="30"/>
      <c r="M18" s="30"/>
      <c r="N18" s="30" t="str">
        <f t="shared" si="1"/>
        <v/>
      </c>
      <c r="O18" s="34"/>
      <c r="P18" s="34"/>
    </row>
    <row r="19" customHeight="1" spans="1:16">
      <c r="A19" s="14"/>
      <c r="B19" s="19"/>
      <c r="C19" s="34"/>
      <c r="D19" s="247"/>
      <c r="E19" s="30" t="str">
        <f t="shared" si="0"/>
        <v/>
      </c>
      <c r="F19" s="248"/>
      <c r="G19" s="248"/>
      <c r="H19" s="248"/>
      <c r="I19" s="248"/>
      <c r="J19" s="30"/>
      <c r="K19" s="60"/>
      <c r="L19" s="30"/>
      <c r="M19" s="30"/>
      <c r="N19" s="30" t="str">
        <f t="shared" si="1"/>
        <v/>
      </c>
      <c r="O19" s="34"/>
      <c r="P19" s="34"/>
    </row>
    <row r="20" customHeight="1" spans="1:16">
      <c r="A20" s="14"/>
      <c r="B20" s="19"/>
      <c r="C20" s="34"/>
      <c r="D20" s="247"/>
      <c r="E20" s="30" t="str">
        <f t="shared" si="0"/>
        <v/>
      </c>
      <c r="F20" s="248"/>
      <c r="G20" s="248"/>
      <c r="H20" s="248"/>
      <c r="I20" s="248"/>
      <c r="J20" s="30"/>
      <c r="K20" s="60"/>
      <c r="L20" s="30"/>
      <c r="M20" s="30"/>
      <c r="N20" s="30" t="str">
        <f t="shared" si="1"/>
        <v/>
      </c>
      <c r="O20" s="34"/>
      <c r="P20" s="34"/>
    </row>
    <row r="21" customHeight="1" spans="1:16">
      <c r="A21" s="14"/>
      <c r="B21" s="19"/>
      <c r="C21" s="34"/>
      <c r="D21" s="247"/>
      <c r="E21" s="30" t="str">
        <f t="shared" si="0"/>
        <v/>
      </c>
      <c r="F21" s="248"/>
      <c r="G21" s="248"/>
      <c r="H21" s="248"/>
      <c r="I21" s="248"/>
      <c r="J21" s="30"/>
      <c r="K21" s="60"/>
      <c r="L21" s="30"/>
      <c r="M21" s="30"/>
      <c r="N21" s="30" t="str">
        <f t="shared" si="1"/>
        <v/>
      </c>
      <c r="O21" s="34"/>
      <c r="P21" s="34"/>
    </row>
    <row r="22" customHeight="1" spans="1:16">
      <c r="A22" s="14"/>
      <c r="B22" s="16"/>
      <c r="C22" s="34"/>
      <c r="D22" s="247"/>
      <c r="E22" s="30" t="str">
        <f t="shared" si="0"/>
        <v/>
      </c>
      <c r="F22" s="248"/>
      <c r="G22" s="248"/>
      <c r="H22" s="248"/>
      <c r="I22" s="248"/>
      <c r="J22" s="30"/>
      <c r="K22" s="60"/>
      <c r="L22" s="30"/>
      <c r="M22" s="30"/>
      <c r="N22" s="30" t="str">
        <f t="shared" si="1"/>
        <v/>
      </c>
      <c r="O22" s="34"/>
      <c r="P22" s="34"/>
    </row>
    <row r="23" customHeight="1" spans="1:16">
      <c r="A23" s="14"/>
      <c r="B23" s="16"/>
      <c r="C23" s="34"/>
      <c r="D23" s="247"/>
      <c r="E23" s="30" t="str">
        <f t="shared" si="0"/>
        <v/>
      </c>
      <c r="F23" s="248"/>
      <c r="G23" s="248"/>
      <c r="H23" s="248"/>
      <c r="I23" s="248"/>
      <c r="J23" s="30"/>
      <c r="K23" s="60"/>
      <c r="L23" s="30"/>
      <c r="M23" s="30"/>
      <c r="N23" s="30" t="str">
        <f t="shared" si="1"/>
        <v/>
      </c>
      <c r="O23" s="34"/>
      <c r="P23" s="34"/>
    </row>
    <row r="24" customHeight="1" spans="1:16">
      <c r="A24" s="14"/>
      <c r="B24" s="19"/>
      <c r="C24" s="34"/>
      <c r="D24" s="247"/>
      <c r="E24" s="30" t="str">
        <f t="shared" si="0"/>
        <v/>
      </c>
      <c r="F24" s="248"/>
      <c r="G24" s="248"/>
      <c r="H24" s="248"/>
      <c r="I24" s="248"/>
      <c r="J24" s="30"/>
      <c r="K24" s="60"/>
      <c r="L24" s="30"/>
      <c r="M24" s="30"/>
      <c r="N24" s="30" t="str">
        <f t="shared" si="1"/>
        <v/>
      </c>
      <c r="O24" s="34"/>
      <c r="P24" s="34"/>
    </row>
    <row r="25" customHeight="1" spans="1:16">
      <c r="A25" s="14"/>
      <c r="B25" s="19"/>
      <c r="C25" s="34"/>
      <c r="D25" s="247"/>
      <c r="E25" s="30" t="str">
        <f t="shared" si="0"/>
        <v/>
      </c>
      <c r="F25" s="248"/>
      <c r="G25" s="248"/>
      <c r="H25" s="248"/>
      <c r="I25" s="248"/>
      <c r="J25" s="30"/>
      <c r="K25" s="60"/>
      <c r="L25" s="30"/>
      <c r="M25" s="30"/>
      <c r="N25" s="30" t="str">
        <f t="shared" si="1"/>
        <v/>
      </c>
      <c r="O25" s="34"/>
      <c r="P25" s="34"/>
    </row>
    <row r="26" customHeight="1" spans="1:16">
      <c r="A26" s="14"/>
      <c r="B26" s="19"/>
      <c r="C26" s="34"/>
      <c r="D26" s="247"/>
      <c r="E26" s="248"/>
      <c r="F26" s="248"/>
      <c r="G26" s="248"/>
      <c r="H26" s="248"/>
      <c r="I26" s="248"/>
      <c r="J26" s="30"/>
      <c r="K26" s="60"/>
      <c r="L26" s="30"/>
      <c r="M26" s="30"/>
      <c r="N26" s="30"/>
      <c r="O26" s="34"/>
      <c r="P26" s="34"/>
    </row>
    <row r="27" customHeight="1" spans="1:16">
      <c r="A27" s="20" t="s">
        <v>357</v>
      </c>
      <c r="B27" s="22"/>
      <c r="C27" s="34"/>
      <c r="D27" s="60"/>
      <c r="E27" s="30"/>
      <c r="F27" s="30">
        <f>SUM(F7:F26)</f>
        <v>0</v>
      </c>
      <c r="G27" s="30"/>
      <c r="H27" s="30"/>
      <c r="I27" s="30"/>
      <c r="J27" s="30">
        <f>SUM(J7:J26)</f>
        <v>0</v>
      </c>
      <c r="K27" s="60"/>
      <c r="L27" s="30"/>
      <c r="M27" s="30">
        <f>SUM(M7:M26)</f>
        <v>0</v>
      </c>
      <c r="N27" s="30" t="str">
        <f>IF(J27=0,"",(M27-J27)/J27*100)</f>
        <v/>
      </c>
      <c r="O27" s="34"/>
      <c r="P27" s="34"/>
    </row>
    <row r="28" customHeight="1" spans="1:10">
      <c r="A28" s="46" t="str">
        <f>封面!D11&amp;封面!G11</f>
        <v>产权持有单位填表人：徐萍</v>
      </c>
      <c r="E28" s="10"/>
      <c r="F28" s="10"/>
      <c r="G28" s="10"/>
      <c r="H28" s="10"/>
      <c r="I28" s="10"/>
      <c r="J28" s="10" t="str">
        <f>"评估人员："&amp;封面!G20</f>
        <v>评估人员：</v>
      </c>
    </row>
    <row r="29" customHeight="1" spans="1:1">
      <c r="A29" s="3" t="str">
        <f>CONCATENATE(封面!D13,封面!F13,封面!G13,封面!H13,封面!I13,封面!J13,封面!K13)</f>
        <v>填表日期：2022年4月1日</v>
      </c>
    </row>
    <row r="30" customHeight="1" spans="2:3">
      <c r="B30" s="33" t="s">
        <v>413</v>
      </c>
      <c r="C30" s="3" t="s">
        <v>414</v>
      </c>
    </row>
    <row r="31" customHeight="1" spans="3:3">
      <c r="C31" s="3" t="s">
        <v>415</v>
      </c>
    </row>
  </sheetData>
  <mergeCells count="13">
    <mergeCell ref="A2:O2"/>
    <mergeCell ref="A3:O3"/>
    <mergeCell ref="D5:F5"/>
    <mergeCell ref="H5:J5"/>
    <mergeCell ref="K5:M5"/>
    <mergeCell ref="A27:B27"/>
    <mergeCell ref="A5:A6"/>
    <mergeCell ref="B5:B6"/>
    <mergeCell ref="C5:C6"/>
    <mergeCell ref="G5:G6"/>
    <mergeCell ref="N5:N6"/>
    <mergeCell ref="O5:O6"/>
    <mergeCell ref="P5:P6"/>
  </mergeCells>
  <hyperlinks>
    <hyperlink ref="A1" location="索引目录!E19" display="返回索引页"/>
    <hyperlink ref="B1" location="存货汇总!B7"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Roman,常规"3-9-2
&amp;"宋体,常规"共&amp;"Times New Roman,常规"&amp;N&amp;"宋体,常规"页第&amp;"Times New Roman,常规"&amp;P&amp;"宋体,常规"页</oddHead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3" sqref="A3:O3"/>
    </sheetView>
  </sheetViews>
  <sheetFormatPr defaultColWidth="9" defaultRowHeight="15.75" customHeight="1"/>
  <cols>
    <col min="1" max="1" width="4.875" style="3" customWidth="1"/>
    <col min="2" max="2" width="14.25" style="3" customWidth="1"/>
    <col min="3" max="3" width="4.875" style="3" customWidth="1"/>
    <col min="4" max="4" width="10.625" style="3" hidden="1" customWidth="1" outlineLevel="1"/>
    <col min="5" max="5" width="8.625" style="258" hidden="1" customWidth="1" outlineLevel="1"/>
    <col min="6" max="7" width="11.375" style="3" hidden="1" customWidth="1" outlineLevel="1"/>
    <col min="8" max="8" width="12.5" style="3" customWidth="1" collapsed="1"/>
    <col min="9" max="9" width="12.5" style="3" customWidth="1"/>
    <col min="10" max="10" width="14.375" style="3" customWidth="1"/>
    <col min="11" max="12" width="12.5" style="3" customWidth="1"/>
    <col min="13" max="13" width="14.375" style="3" customWidth="1"/>
    <col min="14" max="14" width="7.75" style="3" customWidth="1"/>
    <col min="15" max="15" width="11.875" style="3" customWidth="1"/>
    <col min="16" max="16384" width="9" style="3"/>
  </cols>
  <sheetData>
    <row r="1" spans="1:15">
      <c r="A1" s="4" t="s">
        <v>118</v>
      </c>
      <c r="B1" s="5" t="s">
        <v>240</v>
      </c>
      <c r="C1" s="6"/>
      <c r="D1" s="6"/>
      <c r="E1" s="6"/>
      <c r="F1" s="6"/>
      <c r="G1" s="6"/>
      <c r="H1" s="6"/>
      <c r="I1" s="6"/>
      <c r="J1" s="6"/>
      <c r="K1" s="6"/>
      <c r="L1" s="6"/>
      <c r="M1" s="6"/>
      <c r="N1" s="6"/>
      <c r="O1" s="6"/>
    </row>
    <row r="2" s="1" customFormat="1" ht="30" customHeight="1" spans="1:15">
      <c r="A2" s="7" t="s">
        <v>416</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25"/>
      <c r="F3" s="25"/>
      <c r="G3" s="25"/>
      <c r="H3" s="25"/>
      <c r="I3" s="25"/>
      <c r="J3" s="25"/>
      <c r="K3" s="25"/>
      <c r="L3" s="25"/>
      <c r="M3" s="25"/>
      <c r="N3" s="25"/>
      <c r="O3" s="25"/>
    </row>
    <row r="4" customHeight="1" spans="1:15">
      <c r="A4" s="10" t="str">
        <f>封面!D7&amp;封面!F7</f>
        <v>产权持有单位：黑龙江龙煤矿山建设有限公司</v>
      </c>
      <c r="O4" s="33" t="s">
        <v>147</v>
      </c>
    </row>
    <row r="5" s="2" customFormat="1" customHeight="1" spans="1:16">
      <c r="A5" s="11" t="s">
        <v>210</v>
      </c>
      <c r="B5" s="11" t="s">
        <v>406</v>
      </c>
      <c r="C5" s="101" t="s">
        <v>407</v>
      </c>
      <c r="D5" s="11" t="s">
        <v>243</v>
      </c>
      <c r="E5" s="11"/>
      <c r="F5" s="11"/>
      <c r="G5" s="50" t="s">
        <v>318</v>
      </c>
      <c r="H5" s="54" t="s">
        <v>245</v>
      </c>
      <c r="I5" s="55"/>
      <c r="J5" s="56"/>
      <c r="K5" s="20" t="s">
        <v>246</v>
      </c>
      <c r="L5" s="21"/>
      <c r="M5" s="22"/>
      <c r="N5" s="11" t="s">
        <v>248</v>
      </c>
      <c r="O5" s="11" t="s">
        <v>213</v>
      </c>
      <c r="P5" s="11" t="s">
        <v>412</v>
      </c>
    </row>
    <row r="6" s="2" customFormat="1" customHeight="1" spans="1:16">
      <c r="A6" s="14"/>
      <c r="B6" s="14"/>
      <c r="C6" s="241"/>
      <c r="D6" s="11" t="s">
        <v>408</v>
      </c>
      <c r="E6" s="11" t="s">
        <v>409</v>
      </c>
      <c r="F6" s="11" t="s">
        <v>182</v>
      </c>
      <c r="G6" s="51"/>
      <c r="H6" s="11" t="s">
        <v>408</v>
      </c>
      <c r="I6" s="11" t="s">
        <v>409</v>
      </c>
      <c r="J6" s="11" t="s">
        <v>182</v>
      </c>
      <c r="K6" s="256" t="s">
        <v>410</v>
      </c>
      <c r="L6" s="11" t="s">
        <v>409</v>
      </c>
      <c r="M6" s="11" t="s">
        <v>182</v>
      </c>
      <c r="N6" s="14"/>
      <c r="O6" s="14"/>
      <c r="P6" s="14"/>
    </row>
    <row r="7" s="257" customFormat="1" customHeight="1" spans="1:16">
      <c r="A7" s="63"/>
      <c r="B7" s="97"/>
      <c r="C7" s="244"/>
      <c r="D7" s="245"/>
      <c r="E7" s="30" t="str">
        <f>IF(D7=0,"",F7/D7)</f>
        <v/>
      </c>
      <c r="F7" s="246"/>
      <c r="G7" s="246"/>
      <c r="H7" s="246"/>
      <c r="I7" s="246"/>
      <c r="J7" s="30"/>
      <c r="K7" s="60"/>
      <c r="L7" s="30"/>
      <c r="M7" s="30"/>
      <c r="N7" s="30" t="str">
        <f>IF(J7=0,"",(M7-J7)/J7*100)</f>
        <v/>
      </c>
      <c r="O7" s="34"/>
      <c r="P7" s="63"/>
    </row>
    <row r="8" customHeight="1" spans="1:16">
      <c r="A8" s="14"/>
      <c r="B8" s="16"/>
      <c r="C8" s="34"/>
      <c r="D8" s="247"/>
      <c r="E8" s="30" t="str">
        <f t="shared" ref="E8:E25" si="0">IF(D8=0,"",F8/D8)</f>
        <v/>
      </c>
      <c r="F8" s="248"/>
      <c r="G8" s="248"/>
      <c r="H8" s="248"/>
      <c r="I8" s="248"/>
      <c r="J8" s="30"/>
      <c r="K8" s="60"/>
      <c r="L8" s="30"/>
      <c r="M8" s="30"/>
      <c r="N8" s="30" t="str">
        <f t="shared" ref="N8:N25" si="1">IF(J8=0,"",(M8-J8)/J8*100)</f>
        <v/>
      </c>
      <c r="O8" s="34"/>
      <c r="P8" s="34"/>
    </row>
    <row r="9" customHeight="1" spans="1:16">
      <c r="A9" s="14"/>
      <c r="B9" s="19"/>
      <c r="C9" s="34"/>
      <c r="D9" s="247"/>
      <c r="E9" s="30" t="str">
        <f t="shared" si="0"/>
        <v/>
      </c>
      <c r="F9" s="248"/>
      <c r="G9" s="248"/>
      <c r="H9" s="248"/>
      <c r="I9" s="248"/>
      <c r="J9" s="30"/>
      <c r="K9" s="60"/>
      <c r="L9" s="30"/>
      <c r="M9" s="30"/>
      <c r="N9" s="30" t="str">
        <f t="shared" si="1"/>
        <v/>
      </c>
      <c r="O9" s="34"/>
      <c r="P9" s="34"/>
    </row>
    <row r="10" customHeight="1" spans="1:16">
      <c r="A10" s="14"/>
      <c r="B10" s="19"/>
      <c r="C10" s="34"/>
      <c r="D10" s="247"/>
      <c r="E10" s="30" t="str">
        <f t="shared" si="0"/>
        <v/>
      </c>
      <c r="F10" s="248"/>
      <c r="G10" s="248"/>
      <c r="H10" s="248"/>
      <c r="I10" s="248"/>
      <c r="J10" s="30"/>
      <c r="K10" s="60"/>
      <c r="L10" s="30"/>
      <c r="M10" s="30"/>
      <c r="N10" s="30" t="str">
        <f t="shared" si="1"/>
        <v/>
      </c>
      <c r="O10" s="34"/>
      <c r="P10" s="34"/>
    </row>
    <row r="11" customHeight="1" spans="1:16">
      <c r="A11" s="14"/>
      <c r="B11" s="19"/>
      <c r="C11" s="34"/>
      <c r="D11" s="247"/>
      <c r="E11" s="30" t="str">
        <f t="shared" si="0"/>
        <v/>
      </c>
      <c r="F11" s="248"/>
      <c r="G11" s="248"/>
      <c r="H11" s="248"/>
      <c r="I11" s="248"/>
      <c r="J11" s="30"/>
      <c r="K11" s="60"/>
      <c r="L11" s="30"/>
      <c r="M11" s="30"/>
      <c r="N11" s="30" t="str">
        <f t="shared" si="1"/>
        <v/>
      </c>
      <c r="O11" s="34"/>
      <c r="P11" s="34"/>
    </row>
    <row r="12" customHeight="1" spans="1:16">
      <c r="A12" s="14"/>
      <c r="B12" s="19"/>
      <c r="C12" s="34"/>
      <c r="D12" s="247"/>
      <c r="E12" s="30" t="str">
        <f t="shared" si="0"/>
        <v/>
      </c>
      <c r="F12" s="248"/>
      <c r="G12" s="248"/>
      <c r="H12" s="248"/>
      <c r="I12" s="248"/>
      <c r="J12" s="30"/>
      <c r="K12" s="60"/>
      <c r="L12" s="30"/>
      <c r="M12" s="30"/>
      <c r="N12" s="30" t="str">
        <f t="shared" si="1"/>
        <v/>
      </c>
      <c r="O12" s="34"/>
      <c r="P12" s="34"/>
    </row>
    <row r="13" customHeight="1" spans="1:16">
      <c r="A13" s="14"/>
      <c r="B13" s="19"/>
      <c r="C13" s="34"/>
      <c r="D13" s="247"/>
      <c r="E13" s="30" t="str">
        <f t="shared" si="0"/>
        <v/>
      </c>
      <c r="F13" s="248"/>
      <c r="G13" s="248"/>
      <c r="H13" s="248"/>
      <c r="I13" s="248"/>
      <c r="J13" s="30"/>
      <c r="K13" s="60"/>
      <c r="L13" s="30"/>
      <c r="M13" s="30"/>
      <c r="N13" s="30" t="str">
        <f t="shared" si="1"/>
        <v/>
      </c>
      <c r="O13" s="34"/>
      <c r="P13" s="34"/>
    </row>
    <row r="14" customHeight="1" spans="1:16">
      <c r="A14" s="14"/>
      <c r="B14" s="16"/>
      <c r="C14" s="34"/>
      <c r="D14" s="247"/>
      <c r="E14" s="30" t="str">
        <f t="shared" si="0"/>
        <v/>
      </c>
      <c r="F14" s="248"/>
      <c r="G14" s="248"/>
      <c r="H14" s="248"/>
      <c r="I14" s="248"/>
      <c r="J14" s="30"/>
      <c r="K14" s="60"/>
      <c r="L14" s="30"/>
      <c r="M14" s="30"/>
      <c r="N14" s="30" t="str">
        <f t="shared" si="1"/>
        <v/>
      </c>
      <c r="O14" s="34"/>
      <c r="P14" s="34"/>
    </row>
    <row r="15" customHeight="1" spans="1:16">
      <c r="A15" s="14"/>
      <c r="B15" s="16"/>
      <c r="C15" s="34"/>
      <c r="D15" s="247"/>
      <c r="E15" s="30" t="str">
        <f t="shared" si="0"/>
        <v/>
      </c>
      <c r="F15" s="248"/>
      <c r="G15" s="248"/>
      <c r="H15" s="248"/>
      <c r="I15" s="248"/>
      <c r="J15" s="30"/>
      <c r="K15" s="60"/>
      <c r="L15" s="30"/>
      <c r="M15" s="30"/>
      <c r="N15" s="30" t="str">
        <f t="shared" si="1"/>
        <v/>
      </c>
      <c r="O15" s="34"/>
      <c r="P15" s="34"/>
    </row>
    <row r="16" customHeight="1" spans="1:16">
      <c r="A16" s="14"/>
      <c r="B16" s="19"/>
      <c r="C16" s="34"/>
      <c r="D16" s="247"/>
      <c r="E16" s="30" t="str">
        <f t="shared" si="0"/>
        <v/>
      </c>
      <c r="F16" s="248"/>
      <c r="G16" s="248"/>
      <c r="H16" s="248"/>
      <c r="I16" s="248"/>
      <c r="J16" s="30"/>
      <c r="K16" s="60"/>
      <c r="L16" s="30"/>
      <c r="M16" s="30"/>
      <c r="N16" s="30" t="str">
        <f t="shared" si="1"/>
        <v/>
      </c>
      <c r="O16" s="34"/>
      <c r="P16" s="34"/>
    </row>
    <row r="17" customHeight="1" spans="1:16">
      <c r="A17" s="14"/>
      <c r="B17" s="19"/>
      <c r="C17" s="34"/>
      <c r="D17" s="247"/>
      <c r="E17" s="30" t="str">
        <f t="shared" si="0"/>
        <v/>
      </c>
      <c r="F17" s="248"/>
      <c r="G17" s="248"/>
      <c r="H17" s="248"/>
      <c r="I17" s="248"/>
      <c r="J17" s="30"/>
      <c r="K17" s="60"/>
      <c r="L17" s="30"/>
      <c r="M17" s="30"/>
      <c r="N17" s="30" t="str">
        <f t="shared" si="1"/>
        <v/>
      </c>
      <c r="O17" s="34"/>
      <c r="P17" s="34"/>
    </row>
    <row r="18" customHeight="1" spans="1:16">
      <c r="A18" s="14"/>
      <c r="B18" s="19"/>
      <c r="C18" s="34"/>
      <c r="D18" s="247"/>
      <c r="E18" s="30" t="str">
        <f t="shared" si="0"/>
        <v/>
      </c>
      <c r="F18" s="248"/>
      <c r="G18" s="248"/>
      <c r="H18" s="248"/>
      <c r="I18" s="248"/>
      <c r="J18" s="30"/>
      <c r="K18" s="60"/>
      <c r="L18" s="30"/>
      <c r="M18" s="30"/>
      <c r="N18" s="30" t="str">
        <f t="shared" si="1"/>
        <v/>
      </c>
      <c r="O18" s="34"/>
      <c r="P18" s="34"/>
    </row>
    <row r="19" customHeight="1" spans="1:16">
      <c r="A19" s="14"/>
      <c r="B19" s="19"/>
      <c r="C19" s="34"/>
      <c r="D19" s="247"/>
      <c r="E19" s="30" t="str">
        <f t="shared" si="0"/>
        <v/>
      </c>
      <c r="F19" s="248"/>
      <c r="G19" s="248"/>
      <c r="H19" s="248"/>
      <c r="I19" s="248"/>
      <c r="J19" s="30"/>
      <c r="K19" s="60"/>
      <c r="L19" s="30"/>
      <c r="M19" s="30"/>
      <c r="N19" s="30" t="str">
        <f t="shared" si="1"/>
        <v/>
      </c>
      <c r="O19" s="34"/>
      <c r="P19" s="34"/>
    </row>
    <row r="20" customHeight="1" spans="1:16">
      <c r="A20" s="14"/>
      <c r="B20" s="19"/>
      <c r="C20" s="34"/>
      <c r="D20" s="247"/>
      <c r="E20" s="30" t="str">
        <f t="shared" si="0"/>
        <v/>
      </c>
      <c r="F20" s="248"/>
      <c r="G20" s="248"/>
      <c r="H20" s="248"/>
      <c r="I20" s="248"/>
      <c r="J20" s="30"/>
      <c r="K20" s="60"/>
      <c r="L20" s="30"/>
      <c r="M20" s="30"/>
      <c r="N20" s="30" t="str">
        <f t="shared" si="1"/>
        <v/>
      </c>
      <c r="O20" s="34"/>
      <c r="P20" s="34"/>
    </row>
    <row r="21" customHeight="1" spans="1:16">
      <c r="A21" s="14"/>
      <c r="B21" s="19"/>
      <c r="C21" s="34"/>
      <c r="D21" s="247"/>
      <c r="E21" s="30" t="str">
        <f t="shared" si="0"/>
        <v/>
      </c>
      <c r="F21" s="248"/>
      <c r="G21" s="248"/>
      <c r="H21" s="248"/>
      <c r="I21" s="248"/>
      <c r="J21" s="30"/>
      <c r="K21" s="60"/>
      <c r="L21" s="30"/>
      <c r="M21" s="30"/>
      <c r="N21" s="30" t="str">
        <f t="shared" si="1"/>
        <v/>
      </c>
      <c r="O21" s="34"/>
      <c r="P21" s="34"/>
    </row>
    <row r="22" customHeight="1" spans="1:16">
      <c r="A22" s="14"/>
      <c r="B22" s="16"/>
      <c r="C22" s="34"/>
      <c r="D22" s="247"/>
      <c r="E22" s="30" t="str">
        <f t="shared" si="0"/>
        <v/>
      </c>
      <c r="F22" s="248"/>
      <c r="G22" s="248"/>
      <c r="H22" s="248"/>
      <c r="I22" s="248"/>
      <c r="J22" s="30"/>
      <c r="K22" s="60"/>
      <c r="L22" s="30"/>
      <c r="M22" s="30"/>
      <c r="N22" s="30" t="str">
        <f t="shared" si="1"/>
        <v/>
      </c>
      <c r="O22" s="34"/>
      <c r="P22" s="34"/>
    </row>
    <row r="23" customHeight="1" spans="1:16">
      <c r="A23" s="14"/>
      <c r="B23" s="16"/>
      <c r="C23" s="34"/>
      <c r="D23" s="247"/>
      <c r="E23" s="30" t="str">
        <f t="shared" si="0"/>
        <v/>
      </c>
      <c r="F23" s="248"/>
      <c r="G23" s="248"/>
      <c r="H23" s="248"/>
      <c r="I23" s="248"/>
      <c r="J23" s="30"/>
      <c r="K23" s="60"/>
      <c r="L23" s="30"/>
      <c r="M23" s="30"/>
      <c r="N23" s="30" t="str">
        <f t="shared" si="1"/>
        <v/>
      </c>
      <c r="O23" s="34"/>
      <c r="P23" s="34"/>
    </row>
    <row r="24" customHeight="1" spans="1:16">
      <c r="A24" s="14"/>
      <c r="B24" s="19"/>
      <c r="C24" s="34"/>
      <c r="D24" s="247"/>
      <c r="E24" s="30" t="str">
        <f t="shared" si="0"/>
        <v/>
      </c>
      <c r="F24" s="248"/>
      <c r="G24" s="248"/>
      <c r="H24" s="248"/>
      <c r="I24" s="248"/>
      <c r="J24" s="30"/>
      <c r="K24" s="60"/>
      <c r="L24" s="30"/>
      <c r="M24" s="30"/>
      <c r="N24" s="30" t="str">
        <f t="shared" si="1"/>
        <v/>
      </c>
      <c r="O24" s="34"/>
      <c r="P24" s="34"/>
    </row>
    <row r="25" customHeight="1" spans="1:16">
      <c r="A25" s="14"/>
      <c r="B25" s="19"/>
      <c r="C25" s="34"/>
      <c r="D25" s="247"/>
      <c r="E25" s="30" t="str">
        <f t="shared" si="0"/>
        <v/>
      </c>
      <c r="F25" s="248"/>
      <c r="G25" s="248"/>
      <c r="H25" s="248"/>
      <c r="I25" s="248"/>
      <c r="J25" s="30"/>
      <c r="K25" s="60"/>
      <c r="L25" s="30"/>
      <c r="M25" s="30"/>
      <c r="N25" s="30" t="str">
        <f t="shared" si="1"/>
        <v/>
      </c>
      <c r="O25" s="34"/>
      <c r="P25" s="34"/>
    </row>
    <row r="26" customHeight="1" spans="1:16">
      <c r="A26" s="14"/>
      <c r="B26" s="19"/>
      <c r="C26" s="34"/>
      <c r="D26" s="247"/>
      <c r="E26" s="248"/>
      <c r="F26" s="248"/>
      <c r="G26" s="248"/>
      <c r="H26" s="248"/>
      <c r="I26" s="248"/>
      <c r="J26" s="30"/>
      <c r="K26" s="60"/>
      <c r="L26" s="30"/>
      <c r="M26" s="30"/>
      <c r="N26" s="30"/>
      <c r="O26" s="34"/>
      <c r="P26" s="34"/>
    </row>
    <row r="27" customHeight="1" spans="1:16">
      <c r="A27" s="20" t="s">
        <v>357</v>
      </c>
      <c r="B27" s="22"/>
      <c r="C27" s="34"/>
      <c r="D27" s="60"/>
      <c r="E27" s="30"/>
      <c r="F27" s="30">
        <f>SUM(F7:F26)</f>
        <v>0</v>
      </c>
      <c r="G27" s="30"/>
      <c r="H27" s="30"/>
      <c r="I27" s="30"/>
      <c r="J27" s="30">
        <f>SUM(J7:J26)</f>
        <v>0</v>
      </c>
      <c r="K27" s="60"/>
      <c r="L27" s="30"/>
      <c r="M27" s="30">
        <f>SUM(M7:M26)</f>
        <v>0</v>
      </c>
      <c r="N27" s="30" t="str">
        <f>IF(J27=0,"",(M27-J27)/J27*100)</f>
        <v/>
      </c>
      <c r="O27" s="34"/>
      <c r="P27" s="34"/>
    </row>
    <row r="28" customHeight="1" spans="1:10">
      <c r="A28" s="46" t="str">
        <f>封面!D11&amp;封面!G11</f>
        <v>产权持有单位填表人：徐萍</v>
      </c>
      <c r="D28" s="258"/>
      <c r="E28" s="10"/>
      <c r="F28" s="10"/>
      <c r="G28" s="10"/>
      <c r="H28" s="10"/>
      <c r="I28" s="10"/>
      <c r="J28" s="10" t="str">
        <f>"评估人员："&amp;封面!G20</f>
        <v>评估人员：</v>
      </c>
    </row>
    <row r="29" customHeight="1" spans="1:9">
      <c r="A29" s="3" t="str">
        <f>CONCATENATE(封面!D13,封面!F13,封面!G13,封面!H13,封面!I13,封面!J13,封面!K13)</f>
        <v>填表日期：2022年4月1日</v>
      </c>
      <c r="D29" s="258"/>
      <c r="F29" s="258"/>
      <c r="G29" s="258"/>
      <c r="H29" s="258"/>
      <c r="I29" s="258"/>
    </row>
    <row r="30" customHeight="1" spans="1:9">
      <c r="A30" s="2"/>
      <c r="B30" s="33" t="s">
        <v>413</v>
      </c>
      <c r="C30" s="3" t="s">
        <v>414</v>
      </c>
      <c r="D30" s="258"/>
      <c r="F30" s="258"/>
      <c r="G30" s="258"/>
      <c r="H30" s="258"/>
      <c r="I30" s="258"/>
    </row>
    <row r="31" customHeight="1" spans="1:9">
      <c r="A31" s="2"/>
      <c r="C31" s="3" t="s">
        <v>415</v>
      </c>
      <c r="D31" s="258"/>
      <c r="F31" s="258"/>
      <c r="G31" s="258"/>
      <c r="H31" s="258"/>
      <c r="I31" s="258"/>
    </row>
  </sheetData>
  <mergeCells count="13">
    <mergeCell ref="A2:O2"/>
    <mergeCell ref="A3:O3"/>
    <mergeCell ref="D5:F5"/>
    <mergeCell ref="H5:J5"/>
    <mergeCell ref="K5:M5"/>
    <mergeCell ref="A27:B27"/>
    <mergeCell ref="A5:A6"/>
    <mergeCell ref="B5:B6"/>
    <mergeCell ref="C5:C6"/>
    <mergeCell ref="G5:G6"/>
    <mergeCell ref="N5:N6"/>
    <mergeCell ref="O5:O6"/>
    <mergeCell ref="P5:P6"/>
  </mergeCells>
  <hyperlinks>
    <hyperlink ref="A1" location="索引目录!E20" display="返回索引页"/>
    <hyperlink ref="B1" location="存货汇总!B8"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Roman,常规"3-9-3
&amp;"宋体,常规"共&amp;"Times New Roman,常规"&amp;N&amp;"宋体,常规"页第&amp;"Times New Roman,常规"&amp;P&amp;"宋体,常规"页</oddHead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3" sqref="A3:P3"/>
    </sheetView>
  </sheetViews>
  <sheetFormatPr defaultColWidth="9" defaultRowHeight="15.75" customHeight="1"/>
  <cols>
    <col min="1" max="1" width="5.75" style="3" customWidth="1"/>
    <col min="2" max="2" width="15.625" style="3" customWidth="1"/>
    <col min="3" max="3" width="11.25" style="3" customWidth="1"/>
    <col min="4" max="4" width="5.125" style="3" customWidth="1"/>
    <col min="5" max="5" width="10.25" style="243" hidden="1" customWidth="1" outlineLevel="1"/>
    <col min="6" max="6" width="6.875" style="243" hidden="1" customWidth="1" outlineLevel="1"/>
    <col min="7" max="8" width="13.125" style="243" hidden="1" customWidth="1" outlineLevel="1"/>
    <col min="9" max="9" width="11.25" style="243" customWidth="1" collapsed="1"/>
    <col min="10" max="10" width="10" style="243" customWidth="1"/>
    <col min="11" max="11" width="13.25" style="243" customWidth="1"/>
    <col min="12" max="12" width="11.25" style="3" customWidth="1"/>
    <col min="13" max="13" width="10" style="243" customWidth="1"/>
    <col min="14" max="14" width="13.25" style="243" customWidth="1"/>
    <col min="15" max="15" width="7" style="243" customWidth="1"/>
    <col min="16" max="16" width="8.125" style="3" customWidth="1"/>
    <col min="17" max="16384" width="9" style="3"/>
  </cols>
  <sheetData>
    <row r="1" spans="1:16">
      <c r="A1" s="4" t="s">
        <v>118</v>
      </c>
      <c r="B1" s="47" t="s">
        <v>240</v>
      </c>
      <c r="C1" s="2"/>
      <c r="D1" s="2"/>
      <c r="E1" s="2"/>
      <c r="F1" s="2"/>
      <c r="G1" s="2"/>
      <c r="H1" s="2"/>
      <c r="I1" s="2"/>
      <c r="J1" s="2"/>
      <c r="K1" s="2"/>
      <c r="L1" s="2"/>
      <c r="M1" s="2"/>
      <c r="N1" s="2"/>
      <c r="O1" s="2"/>
      <c r="P1" s="2"/>
    </row>
    <row r="2" s="1" customFormat="1" ht="30" customHeight="1" spans="1:16">
      <c r="A2" s="7" t="s">
        <v>417</v>
      </c>
      <c r="B2" s="48"/>
      <c r="C2" s="48"/>
      <c r="D2" s="48"/>
      <c r="E2" s="48"/>
      <c r="F2" s="48"/>
      <c r="G2" s="48"/>
      <c r="H2" s="48"/>
      <c r="I2" s="48"/>
      <c r="J2" s="48"/>
      <c r="K2" s="48"/>
      <c r="L2" s="48"/>
      <c r="M2" s="48"/>
      <c r="N2" s="48"/>
      <c r="O2" s="48"/>
      <c r="P2" s="48"/>
    </row>
    <row r="3" ht="14.1" customHeight="1" spans="1:16">
      <c r="A3" s="9" t="str">
        <f>CONCATENATE(封面!D9,封面!F9,封面!G9,封面!H9,封面!I9,封面!J9,封面!K9)</f>
        <v>评估基准日：2022年3月28日</v>
      </c>
      <c r="B3" s="9"/>
      <c r="C3" s="9"/>
      <c r="D3" s="9"/>
      <c r="E3" s="9"/>
      <c r="F3" s="9"/>
      <c r="G3" s="25"/>
      <c r="H3" s="25"/>
      <c r="I3" s="25"/>
      <c r="J3" s="25"/>
      <c r="K3" s="25"/>
      <c r="L3" s="25"/>
      <c r="M3" s="25"/>
      <c r="N3" s="25"/>
      <c r="O3" s="25"/>
      <c r="P3" s="25"/>
    </row>
    <row r="4" customHeight="1" spans="1:16">
      <c r="A4" s="10" t="str">
        <f>封面!D7&amp;封面!F7</f>
        <v>产权持有单位：黑龙江龙煤矿山建设有限公司</v>
      </c>
      <c r="P4" s="33" t="s">
        <v>147</v>
      </c>
    </row>
    <row r="5" s="2" customFormat="1" customHeight="1" spans="1:16">
      <c r="A5" s="11" t="s">
        <v>210</v>
      </c>
      <c r="B5" s="11" t="s">
        <v>406</v>
      </c>
      <c r="C5" s="11" t="s">
        <v>418</v>
      </c>
      <c r="D5" s="101" t="s">
        <v>407</v>
      </c>
      <c r="E5" s="11" t="s">
        <v>243</v>
      </c>
      <c r="F5" s="11"/>
      <c r="G5" s="11"/>
      <c r="H5" s="50" t="s">
        <v>318</v>
      </c>
      <c r="I5" s="249" t="s">
        <v>245</v>
      </c>
      <c r="J5" s="250"/>
      <c r="K5" s="251"/>
      <c r="L5" s="252" t="s">
        <v>246</v>
      </c>
      <c r="M5" s="253"/>
      <c r="N5" s="254"/>
      <c r="O5" s="255" t="s">
        <v>248</v>
      </c>
      <c r="P5" s="11" t="s">
        <v>213</v>
      </c>
    </row>
    <row r="6" s="2" customFormat="1" customHeight="1" spans="1:16">
      <c r="A6" s="14"/>
      <c r="B6" s="14"/>
      <c r="C6" s="14"/>
      <c r="D6" s="241"/>
      <c r="E6" s="11" t="s">
        <v>408</v>
      </c>
      <c r="F6" s="11" t="s">
        <v>409</v>
      </c>
      <c r="G6" s="11" t="s">
        <v>182</v>
      </c>
      <c r="H6" s="51"/>
      <c r="I6" s="11" t="s">
        <v>408</v>
      </c>
      <c r="J6" s="11" t="s">
        <v>409</v>
      </c>
      <c r="K6" s="11" t="s">
        <v>182</v>
      </c>
      <c r="L6" s="256" t="s">
        <v>410</v>
      </c>
      <c r="M6" s="255" t="s">
        <v>409</v>
      </c>
      <c r="N6" s="255" t="s">
        <v>182</v>
      </c>
      <c r="O6" s="143"/>
      <c r="P6" s="14"/>
    </row>
    <row r="7" customHeight="1" spans="1:16">
      <c r="A7" s="63"/>
      <c r="B7" s="97"/>
      <c r="C7" s="14"/>
      <c r="D7" s="244"/>
      <c r="E7" s="245"/>
      <c r="F7" s="30" t="str">
        <f>IF(E7=0,"",G7/E7)</f>
        <v/>
      </c>
      <c r="G7" s="246"/>
      <c r="H7" s="246"/>
      <c r="I7" s="246"/>
      <c r="J7" s="246"/>
      <c r="K7" s="30"/>
      <c r="L7" s="60"/>
      <c r="M7" s="30"/>
      <c r="N7" s="30"/>
      <c r="O7" s="30" t="str">
        <f>IF(K7=0,"",(N7-K7)/K7*100)</f>
        <v/>
      </c>
      <c r="P7" s="34"/>
    </row>
    <row r="8" customHeight="1" spans="1:16">
      <c r="A8" s="14"/>
      <c r="B8" s="16"/>
      <c r="C8" s="14"/>
      <c r="D8" s="34"/>
      <c r="E8" s="247"/>
      <c r="F8" s="30" t="str">
        <f t="shared" ref="F8:F25" si="0">IF(E8=0,"",G8/E8)</f>
        <v/>
      </c>
      <c r="G8" s="248"/>
      <c r="H8" s="248"/>
      <c r="I8" s="248"/>
      <c r="J8" s="248"/>
      <c r="K8" s="30"/>
      <c r="L8" s="60"/>
      <c r="M8" s="30"/>
      <c r="N8" s="30"/>
      <c r="O8" s="30" t="str">
        <f t="shared" ref="O8:O25" si="1">IF(K8=0,"",(N8-K8)/K8*100)</f>
        <v/>
      </c>
      <c r="P8" s="34"/>
    </row>
    <row r="9" customHeight="1" spans="1:16">
      <c r="A9" s="14"/>
      <c r="B9" s="19"/>
      <c r="C9" s="14"/>
      <c r="D9" s="34"/>
      <c r="E9" s="247"/>
      <c r="F9" s="30" t="str">
        <f t="shared" si="0"/>
        <v/>
      </c>
      <c r="G9" s="248"/>
      <c r="H9" s="248"/>
      <c r="I9" s="248"/>
      <c r="J9" s="248"/>
      <c r="K9" s="30"/>
      <c r="L9" s="60"/>
      <c r="M9" s="30"/>
      <c r="N9" s="30"/>
      <c r="O9" s="30" t="str">
        <f t="shared" si="1"/>
        <v/>
      </c>
      <c r="P9" s="34"/>
    </row>
    <row r="10" customHeight="1" spans="1:16">
      <c r="A10" s="14"/>
      <c r="B10" s="19"/>
      <c r="C10" s="14"/>
      <c r="D10" s="34"/>
      <c r="E10" s="247"/>
      <c r="F10" s="30" t="str">
        <f t="shared" si="0"/>
        <v/>
      </c>
      <c r="G10" s="248"/>
      <c r="H10" s="248"/>
      <c r="I10" s="248"/>
      <c r="J10" s="248"/>
      <c r="K10" s="30"/>
      <c r="L10" s="60"/>
      <c r="M10" s="30"/>
      <c r="N10" s="30"/>
      <c r="O10" s="30" t="str">
        <f t="shared" si="1"/>
        <v/>
      </c>
      <c r="P10" s="34"/>
    </row>
    <row r="11" customHeight="1" spans="1:16">
      <c r="A11" s="14"/>
      <c r="B11" s="19"/>
      <c r="C11" s="14"/>
      <c r="D11" s="34"/>
      <c r="E11" s="247"/>
      <c r="F11" s="30" t="str">
        <f t="shared" si="0"/>
        <v/>
      </c>
      <c r="G11" s="248"/>
      <c r="H11" s="248"/>
      <c r="I11" s="248"/>
      <c r="J11" s="248"/>
      <c r="K11" s="30"/>
      <c r="L11" s="60"/>
      <c r="M11" s="30"/>
      <c r="N11" s="30"/>
      <c r="O11" s="30" t="str">
        <f t="shared" si="1"/>
        <v/>
      </c>
      <c r="P11" s="34"/>
    </row>
    <row r="12" customHeight="1" spans="1:16">
      <c r="A12" s="14"/>
      <c r="B12" s="19"/>
      <c r="C12" s="14"/>
      <c r="D12" s="34"/>
      <c r="E12" s="247"/>
      <c r="F12" s="30" t="str">
        <f t="shared" si="0"/>
        <v/>
      </c>
      <c r="G12" s="248"/>
      <c r="H12" s="248"/>
      <c r="I12" s="248"/>
      <c r="J12" s="248"/>
      <c r="K12" s="30"/>
      <c r="L12" s="60"/>
      <c r="M12" s="30"/>
      <c r="N12" s="30"/>
      <c r="O12" s="30" t="str">
        <f t="shared" si="1"/>
        <v/>
      </c>
      <c r="P12" s="34"/>
    </row>
    <row r="13" customHeight="1" spans="1:16">
      <c r="A13" s="14"/>
      <c r="B13" s="19"/>
      <c r="C13" s="14"/>
      <c r="D13" s="34"/>
      <c r="E13" s="247"/>
      <c r="F13" s="30" t="str">
        <f t="shared" si="0"/>
        <v/>
      </c>
      <c r="G13" s="248"/>
      <c r="H13" s="248"/>
      <c r="I13" s="248"/>
      <c r="J13" s="248"/>
      <c r="K13" s="30"/>
      <c r="L13" s="60"/>
      <c r="M13" s="30"/>
      <c r="N13" s="30"/>
      <c r="O13" s="30" t="str">
        <f t="shared" si="1"/>
        <v/>
      </c>
      <c r="P13" s="34"/>
    </row>
    <row r="14" customHeight="1" spans="1:16">
      <c r="A14" s="14"/>
      <c r="B14" s="16"/>
      <c r="C14" s="14"/>
      <c r="D14" s="34"/>
      <c r="E14" s="247"/>
      <c r="F14" s="30" t="str">
        <f t="shared" si="0"/>
        <v/>
      </c>
      <c r="G14" s="248"/>
      <c r="H14" s="248"/>
      <c r="I14" s="248"/>
      <c r="J14" s="248"/>
      <c r="K14" s="30"/>
      <c r="L14" s="60"/>
      <c r="M14" s="30"/>
      <c r="N14" s="30"/>
      <c r="O14" s="30" t="str">
        <f t="shared" si="1"/>
        <v/>
      </c>
      <c r="P14" s="34"/>
    </row>
    <row r="15" customHeight="1" spans="1:16">
      <c r="A15" s="14"/>
      <c r="B15" s="16"/>
      <c r="C15" s="14"/>
      <c r="D15" s="34"/>
      <c r="E15" s="247"/>
      <c r="F15" s="30" t="str">
        <f t="shared" si="0"/>
        <v/>
      </c>
      <c r="G15" s="248"/>
      <c r="H15" s="248"/>
      <c r="I15" s="248"/>
      <c r="J15" s="248"/>
      <c r="K15" s="30"/>
      <c r="L15" s="60"/>
      <c r="M15" s="30"/>
      <c r="N15" s="30"/>
      <c r="O15" s="30" t="str">
        <f t="shared" si="1"/>
        <v/>
      </c>
      <c r="P15" s="34"/>
    </row>
    <row r="16" customHeight="1" spans="1:16">
      <c r="A16" s="14"/>
      <c r="B16" s="19"/>
      <c r="C16" s="14"/>
      <c r="D16" s="34"/>
      <c r="E16" s="247"/>
      <c r="F16" s="30" t="str">
        <f t="shared" si="0"/>
        <v/>
      </c>
      <c r="G16" s="248"/>
      <c r="H16" s="248"/>
      <c r="I16" s="248"/>
      <c r="J16" s="248"/>
      <c r="K16" s="30"/>
      <c r="L16" s="60"/>
      <c r="M16" s="30"/>
      <c r="N16" s="30"/>
      <c r="O16" s="30" t="str">
        <f t="shared" si="1"/>
        <v/>
      </c>
      <c r="P16" s="34"/>
    </row>
    <row r="17" customHeight="1" spans="1:16">
      <c r="A17" s="14"/>
      <c r="B17" s="19"/>
      <c r="C17" s="14"/>
      <c r="D17" s="34"/>
      <c r="E17" s="247"/>
      <c r="F17" s="30" t="str">
        <f t="shared" si="0"/>
        <v/>
      </c>
      <c r="G17" s="248"/>
      <c r="H17" s="248"/>
      <c r="I17" s="248"/>
      <c r="J17" s="248"/>
      <c r="K17" s="30"/>
      <c r="L17" s="60"/>
      <c r="M17" s="30"/>
      <c r="N17" s="30"/>
      <c r="O17" s="30" t="str">
        <f t="shared" si="1"/>
        <v/>
      </c>
      <c r="P17" s="34"/>
    </row>
    <row r="18" customHeight="1" spans="1:16">
      <c r="A18" s="14"/>
      <c r="B18" s="19"/>
      <c r="C18" s="14"/>
      <c r="D18" s="34"/>
      <c r="E18" s="247"/>
      <c r="F18" s="30" t="str">
        <f t="shared" si="0"/>
        <v/>
      </c>
      <c r="G18" s="248"/>
      <c r="H18" s="248"/>
      <c r="I18" s="248"/>
      <c r="J18" s="248"/>
      <c r="K18" s="30"/>
      <c r="L18" s="60"/>
      <c r="M18" s="30"/>
      <c r="N18" s="30"/>
      <c r="O18" s="30" t="str">
        <f t="shared" si="1"/>
        <v/>
      </c>
      <c r="P18" s="34"/>
    </row>
    <row r="19" customHeight="1" spans="1:16">
      <c r="A19" s="14"/>
      <c r="B19" s="19"/>
      <c r="C19" s="14"/>
      <c r="D19" s="34"/>
      <c r="E19" s="247"/>
      <c r="F19" s="30" t="str">
        <f t="shared" si="0"/>
        <v/>
      </c>
      <c r="G19" s="248"/>
      <c r="H19" s="248"/>
      <c r="I19" s="248"/>
      <c r="J19" s="248"/>
      <c r="K19" s="30"/>
      <c r="L19" s="60"/>
      <c r="M19" s="30"/>
      <c r="N19" s="30"/>
      <c r="O19" s="30" t="str">
        <f t="shared" si="1"/>
        <v/>
      </c>
      <c r="P19" s="34"/>
    </row>
    <row r="20" customHeight="1" spans="1:16">
      <c r="A20" s="14"/>
      <c r="B20" s="19"/>
      <c r="C20" s="14"/>
      <c r="D20" s="34"/>
      <c r="E20" s="247"/>
      <c r="F20" s="30" t="str">
        <f t="shared" si="0"/>
        <v/>
      </c>
      <c r="G20" s="248"/>
      <c r="H20" s="248"/>
      <c r="I20" s="248"/>
      <c r="J20" s="248"/>
      <c r="K20" s="30"/>
      <c r="L20" s="60"/>
      <c r="M20" s="30"/>
      <c r="N20" s="30"/>
      <c r="O20" s="30" t="str">
        <f t="shared" si="1"/>
        <v/>
      </c>
      <c r="P20" s="34"/>
    </row>
    <row r="21" customHeight="1" spans="1:16">
      <c r="A21" s="14"/>
      <c r="B21" s="19"/>
      <c r="C21" s="14"/>
      <c r="D21" s="34"/>
      <c r="E21" s="247"/>
      <c r="F21" s="30" t="str">
        <f t="shared" si="0"/>
        <v/>
      </c>
      <c r="G21" s="248"/>
      <c r="H21" s="248"/>
      <c r="I21" s="248"/>
      <c r="J21" s="248"/>
      <c r="K21" s="30"/>
      <c r="L21" s="60"/>
      <c r="M21" s="30"/>
      <c r="N21" s="30"/>
      <c r="O21" s="30" t="str">
        <f t="shared" si="1"/>
        <v/>
      </c>
      <c r="P21" s="34"/>
    </row>
    <row r="22" customHeight="1" spans="1:16">
      <c r="A22" s="14"/>
      <c r="B22" s="16"/>
      <c r="C22" s="14"/>
      <c r="D22" s="34"/>
      <c r="E22" s="247"/>
      <c r="F22" s="30" t="str">
        <f t="shared" si="0"/>
        <v/>
      </c>
      <c r="G22" s="248"/>
      <c r="H22" s="248"/>
      <c r="I22" s="248"/>
      <c r="J22" s="248"/>
      <c r="K22" s="30"/>
      <c r="L22" s="60"/>
      <c r="M22" s="30"/>
      <c r="N22" s="30"/>
      <c r="O22" s="30" t="str">
        <f t="shared" si="1"/>
        <v/>
      </c>
      <c r="P22" s="34"/>
    </row>
    <row r="23" customHeight="1" spans="1:16">
      <c r="A23" s="14"/>
      <c r="B23" s="16"/>
      <c r="C23" s="14"/>
      <c r="D23" s="34"/>
      <c r="E23" s="247"/>
      <c r="F23" s="30" t="str">
        <f t="shared" si="0"/>
        <v/>
      </c>
      <c r="G23" s="248"/>
      <c r="H23" s="248"/>
      <c r="I23" s="248"/>
      <c r="J23" s="248"/>
      <c r="K23" s="30"/>
      <c r="L23" s="60"/>
      <c r="M23" s="30"/>
      <c r="N23" s="30"/>
      <c r="O23" s="30" t="str">
        <f t="shared" si="1"/>
        <v/>
      </c>
      <c r="P23" s="34"/>
    </row>
    <row r="24" customHeight="1" spans="1:16">
      <c r="A24" s="14"/>
      <c r="B24" s="19"/>
      <c r="C24" s="14"/>
      <c r="D24" s="34"/>
      <c r="E24" s="247"/>
      <c r="F24" s="30" t="str">
        <f t="shared" si="0"/>
        <v/>
      </c>
      <c r="G24" s="248"/>
      <c r="H24" s="248"/>
      <c r="I24" s="248"/>
      <c r="J24" s="248"/>
      <c r="K24" s="30"/>
      <c r="L24" s="60"/>
      <c r="M24" s="30"/>
      <c r="N24" s="30"/>
      <c r="O24" s="30" t="str">
        <f t="shared" si="1"/>
        <v/>
      </c>
      <c r="P24" s="34"/>
    </row>
    <row r="25" customHeight="1" spans="1:16">
      <c r="A25" s="14"/>
      <c r="B25" s="19"/>
      <c r="C25" s="14"/>
      <c r="D25" s="34"/>
      <c r="E25" s="247"/>
      <c r="F25" s="30" t="str">
        <f t="shared" si="0"/>
        <v/>
      </c>
      <c r="G25" s="248"/>
      <c r="H25" s="248"/>
      <c r="I25" s="248"/>
      <c r="J25" s="248"/>
      <c r="K25" s="30"/>
      <c r="L25" s="60"/>
      <c r="M25" s="30"/>
      <c r="N25" s="30"/>
      <c r="O25" s="30" t="str">
        <f t="shared" si="1"/>
        <v/>
      </c>
      <c r="P25" s="34"/>
    </row>
    <row r="26" customHeight="1" spans="1:16">
      <c r="A26" s="14"/>
      <c r="B26" s="19"/>
      <c r="C26" s="14"/>
      <c r="D26" s="34"/>
      <c r="E26" s="247"/>
      <c r="F26" s="248"/>
      <c r="G26" s="248"/>
      <c r="H26" s="248"/>
      <c r="I26" s="248"/>
      <c r="J26" s="248"/>
      <c r="K26" s="30"/>
      <c r="L26" s="60"/>
      <c r="M26" s="30"/>
      <c r="N26" s="30"/>
      <c r="O26" s="30"/>
      <c r="P26" s="34"/>
    </row>
    <row r="27" customHeight="1" spans="1:16">
      <c r="A27" s="20" t="s">
        <v>357</v>
      </c>
      <c r="B27" s="22"/>
      <c r="C27" s="14"/>
      <c r="D27" s="34"/>
      <c r="E27" s="60"/>
      <c r="F27" s="30"/>
      <c r="G27" s="30">
        <f>SUM(G7:G26)</f>
        <v>0</v>
      </c>
      <c r="H27" s="30"/>
      <c r="I27" s="30"/>
      <c r="J27" s="30"/>
      <c r="K27" s="30">
        <f>SUM(K7:K26)</f>
        <v>0</v>
      </c>
      <c r="L27" s="60"/>
      <c r="M27" s="30"/>
      <c r="N27" s="30">
        <f>SUM(N7:N26)</f>
        <v>0</v>
      </c>
      <c r="O27" s="30" t="str">
        <f>IF(K27=0,"",(N27-K27)/K27*100)</f>
        <v/>
      </c>
      <c r="P27" s="34"/>
    </row>
    <row r="28" customHeight="1" spans="1:11">
      <c r="A28" s="46" t="str">
        <f>封面!D11&amp;封面!G11</f>
        <v>产权持有单位填表人：徐萍</v>
      </c>
      <c r="K28" s="10" t="str">
        <f>"评估人员："&amp;封面!G20</f>
        <v>评估人员：</v>
      </c>
    </row>
    <row r="29" customHeight="1" spans="1:1">
      <c r="A29" s="46" t="str">
        <f>CONCATENATE(封面!D13,封面!F13,封面!G13,封面!H13,封面!I13,封面!J13,封面!K13)</f>
        <v>填表日期：2022年4月1日</v>
      </c>
    </row>
  </sheetData>
  <mergeCells count="13">
    <mergeCell ref="A2:P2"/>
    <mergeCell ref="A3:P3"/>
    <mergeCell ref="E5:G5"/>
    <mergeCell ref="I5:K5"/>
    <mergeCell ref="L5:N5"/>
    <mergeCell ref="A27:B27"/>
    <mergeCell ref="A5:A6"/>
    <mergeCell ref="B5:B6"/>
    <mergeCell ref="C5:C6"/>
    <mergeCell ref="D5:D6"/>
    <mergeCell ref="H5:H6"/>
    <mergeCell ref="O5:O6"/>
    <mergeCell ref="P5:P6"/>
  </mergeCells>
  <hyperlinks>
    <hyperlink ref="A1" location="索引目录!E21" display="返回索引页"/>
    <hyperlink ref="B1" location="存货汇总!B9"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Roman,常规"3-9-4
&amp;"宋体,常规"共&amp;"Times New Roman,常规"&amp;N&amp;"宋体,常规"页第&amp;"Times New Roman,常规"&amp;P&amp;"宋体,常规"页</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3" sqref="A3:O3"/>
    </sheetView>
  </sheetViews>
  <sheetFormatPr defaultColWidth="9" defaultRowHeight="15.75" customHeight="1"/>
  <cols>
    <col min="1" max="1" width="5.875" style="3" customWidth="1"/>
    <col min="2" max="2" width="18.875" style="3" customWidth="1"/>
    <col min="3" max="3" width="4.125" style="3" customWidth="1"/>
    <col min="4" max="4" width="10.625" style="3" hidden="1" customWidth="1" outlineLevel="1"/>
    <col min="5" max="5" width="8.125" style="3" hidden="1" customWidth="1" outlineLevel="1"/>
    <col min="6" max="7" width="13.125" style="258" hidden="1" customWidth="1" outlineLevel="1"/>
    <col min="8" max="8" width="11.375" style="258" customWidth="1" collapsed="1"/>
    <col min="9" max="9" width="11.375" style="258" customWidth="1"/>
    <col min="10" max="10" width="13.75" style="3" customWidth="1"/>
    <col min="11" max="12" width="11.375" style="3" customWidth="1"/>
    <col min="13" max="13" width="13.75" style="3" customWidth="1"/>
    <col min="14" max="14" width="9.625" style="3" customWidth="1"/>
    <col min="15" max="15" width="10.875" style="3" customWidth="1"/>
    <col min="16" max="16" width="8.25" style="3" customWidth="1"/>
    <col min="17" max="16384" width="9" style="3"/>
  </cols>
  <sheetData>
    <row r="1" spans="1:15">
      <c r="A1" s="4" t="s">
        <v>118</v>
      </c>
      <c r="B1" s="5" t="s">
        <v>240</v>
      </c>
      <c r="C1" s="6"/>
      <c r="D1" s="6"/>
      <c r="E1" s="6"/>
      <c r="F1" s="6"/>
      <c r="G1" s="6"/>
      <c r="H1" s="6"/>
      <c r="I1" s="6"/>
      <c r="J1" s="6"/>
      <c r="K1" s="6"/>
      <c r="L1" s="6"/>
      <c r="M1" s="6"/>
      <c r="N1" s="6"/>
      <c r="O1" s="6"/>
    </row>
    <row r="2" s="1" customFormat="1" ht="30" customHeight="1" spans="1:15">
      <c r="A2" s="7" t="s">
        <v>419</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9"/>
      <c r="F3" s="25"/>
      <c r="G3" s="25"/>
      <c r="H3" s="25"/>
      <c r="I3" s="25"/>
      <c r="J3" s="25"/>
      <c r="K3" s="25"/>
      <c r="L3" s="25"/>
      <c r="M3" s="25"/>
      <c r="N3" s="25"/>
      <c r="O3" s="25"/>
    </row>
    <row r="4" customHeight="1" spans="1:15">
      <c r="A4" s="10" t="str">
        <f>封面!D7&amp;封面!F7</f>
        <v>产权持有单位：黑龙江龙煤矿山建设有限公司</v>
      </c>
      <c r="O4" s="33" t="s">
        <v>147</v>
      </c>
    </row>
    <row r="5" s="2" customFormat="1" customHeight="1" spans="1:16">
      <c r="A5" s="11" t="s">
        <v>210</v>
      </c>
      <c r="B5" s="11" t="s">
        <v>406</v>
      </c>
      <c r="C5" s="101" t="s">
        <v>407</v>
      </c>
      <c r="D5" s="11" t="s">
        <v>243</v>
      </c>
      <c r="E5" s="11"/>
      <c r="F5" s="11"/>
      <c r="G5" s="50" t="s">
        <v>318</v>
      </c>
      <c r="H5" s="54" t="s">
        <v>245</v>
      </c>
      <c r="I5" s="55"/>
      <c r="J5" s="56"/>
      <c r="K5" s="20" t="s">
        <v>246</v>
      </c>
      <c r="L5" s="21"/>
      <c r="M5" s="22"/>
      <c r="N5" s="11" t="s">
        <v>248</v>
      </c>
      <c r="O5" s="11" t="s">
        <v>213</v>
      </c>
      <c r="P5" s="11" t="s">
        <v>412</v>
      </c>
    </row>
    <row r="6" s="2" customFormat="1" customHeight="1" spans="1:16">
      <c r="A6" s="14"/>
      <c r="B6" s="14"/>
      <c r="C6" s="241"/>
      <c r="D6" s="11" t="s">
        <v>408</v>
      </c>
      <c r="E6" s="11" t="s">
        <v>409</v>
      </c>
      <c r="F6" s="11" t="s">
        <v>182</v>
      </c>
      <c r="G6" s="51"/>
      <c r="H6" s="11" t="s">
        <v>408</v>
      </c>
      <c r="I6" s="11" t="s">
        <v>409</v>
      </c>
      <c r="J6" s="11" t="s">
        <v>182</v>
      </c>
      <c r="K6" s="256" t="s">
        <v>410</v>
      </c>
      <c r="L6" s="11" t="s">
        <v>409</v>
      </c>
      <c r="M6" s="11" t="s">
        <v>182</v>
      </c>
      <c r="N6" s="14"/>
      <c r="O6" s="14"/>
      <c r="P6" s="14"/>
    </row>
    <row r="7" s="257" customFormat="1" customHeight="1" spans="1:16">
      <c r="A7" s="63"/>
      <c r="B7" s="97"/>
      <c r="C7" s="244"/>
      <c r="D7" s="245"/>
      <c r="E7" s="30" t="str">
        <f>IF(D7=0,"",F7/D7)</f>
        <v/>
      </c>
      <c r="F7" s="246"/>
      <c r="G7" s="246"/>
      <c r="H7" s="246"/>
      <c r="I7" s="246"/>
      <c r="J7" s="30"/>
      <c r="K7" s="60"/>
      <c r="L7" s="30"/>
      <c r="M7" s="30"/>
      <c r="N7" s="30" t="str">
        <f>IF(J7=0,"",(M7-J7)/J7*100)</f>
        <v/>
      </c>
      <c r="O7" s="34"/>
      <c r="P7" s="63"/>
    </row>
    <row r="8" customHeight="1" spans="1:16">
      <c r="A8" s="14"/>
      <c r="B8" s="16"/>
      <c r="C8" s="34"/>
      <c r="D8" s="247"/>
      <c r="E8" s="30" t="str">
        <f t="shared" ref="E8:E25" si="0">IF(D8=0,"",F8/D8)</f>
        <v/>
      </c>
      <c r="F8" s="248"/>
      <c r="G8" s="248"/>
      <c r="H8" s="248"/>
      <c r="I8" s="248"/>
      <c r="J8" s="30"/>
      <c r="K8" s="60"/>
      <c r="L8" s="30"/>
      <c r="M8" s="30"/>
      <c r="N8" s="30" t="str">
        <f t="shared" ref="N8:N25" si="1">IF(J8=0,"",(M8-J8)/J8*100)</f>
        <v/>
      </c>
      <c r="O8" s="34"/>
      <c r="P8" s="34"/>
    </row>
    <row r="9" customHeight="1" spans="1:16">
      <c r="A9" s="14"/>
      <c r="B9" s="19"/>
      <c r="C9" s="34"/>
      <c r="D9" s="247"/>
      <c r="E9" s="30" t="str">
        <f t="shared" si="0"/>
        <v/>
      </c>
      <c r="F9" s="248"/>
      <c r="G9" s="248"/>
      <c r="H9" s="248"/>
      <c r="I9" s="248"/>
      <c r="J9" s="30"/>
      <c r="K9" s="60"/>
      <c r="L9" s="30"/>
      <c r="M9" s="30"/>
      <c r="N9" s="30" t="str">
        <f t="shared" si="1"/>
        <v/>
      </c>
      <c r="O9" s="34"/>
      <c r="P9" s="34"/>
    </row>
    <row r="10" customHeight="1" spans="1:16">
      <c r="A10" s="14"/>
      <c r="B10" s="19"/>
      <c r="C10" s="34"/>
      <c r="D10" s="247"/>
      <c r="E10" s="30" t="str">
        <f t="shared" si="0"/>
        <v/>
      </c>
      <c r="F10" s="248"/>
      <c r="G10" s="248"/>
      <c r="H10" s="248"/>
      <c r="I10" s="248"/>
      <c r="J10" s="30"/>
      <c r="K10" s="60"/>
      <c r="L10" s="30"/>
      <c r="M10" s="30"/>
      <c r="N10" s="30" t="str">
        <f t="shared" si="1"/>
        <v/>
      </c>
      <c r="O10" s="34"/>
      <c r="P10" s="34"/>
    </row>
    <row r="11" customHeight="1" spans="1:16">
      <c r="A11" s="14"/>
      <c r="B11" s="19"/>
      <c r="C11" s="34"/>
      <c r="D11" s="247"/>
      <c r="E11" s="30" t="str">
        <f t="shared" si="0"/>
        <v/>
      </c>
      <c r="F11" s="248"/>
      <c r="G11" s="248"/>
      <c r="H11" s="248"/>
      <c r="I11" s="248"/>
      <c r="J11" s="30"/>
      <c r="K11" s="60"/>
      <c r="L11" s="30"/>
      <c r="M11" s="30"/>
      <c r="N11" s="30" t="str">
        <f t="shared" si="1"/>
        <v/>
      </c>
      <c r="O11" s="34"/>
      <c r="P11" s="34"/>
    </row>
    <row r="12" customHeight="1" spans="1:16">
      <c r="A12" s="14"/>
      <c r="B12" s="19"/>
      <c r="C12" s="34"/>
      <c r="D12" s="247"/>
      <c r="E12" s="30" t="str">
        <f t="shared" si="0"/>
        <v/>
      </c>
      <c r="F12" s="248"/>
      <c r="G12" s="248"/>
      <c r="H12" s="248"/>
      <c r="I12" s="248"/>
      <c r="J12" s="30"/>
      <c r="K12" s="60"/>
      <c r="L12" s="30"/>
      <c r="M12" s="30"/>
      <c r="N12" s="30" t="str">
        <f t="shared" si="1"/>
        <v/>
      </c>
      <c r="O12" s="34"/>
      <c r="P12" s="34"/>
    </row>
    <row r="13" customHeight="1" spans="1:16">
      <c r="A13" s="14"/>
      <c r="B13" s="19"/>
      <c r="C13" s="34"/>
      <c r="D13" s="247"/>
      <c r="E13" s="30" t="str">
        <f t="shared" si="0"/>
        <v/>
      </c>
      <c r="F13" s="248"/>
      <c r="G13" s="248"/>
      <c r="H13" s="248"/>
      <c r="I13" s="248"/>
      <c r="J13" s="30"/>
      <c r="K13" s="60"/>
      <c r="L13" s="30"/>
      <c r="M13" s="30"/>
      <c r="N13" s="30" t="str">
        <f t="shared" si="1"/>
        <v/>
      </c>
      <c r="O13" s="34"/>
      <c r="P13" s="34"/>
    </row>
    <row r="14" customHeight="1" spans="1:16">
      <c r="A14" s="14"/>
      <c r="B14" s="16"/>
      <c r="C14" s="34"/>
      <c r="D14" s="247"/>
      <c r="E14" s="30" t="str">
        <f t="shared" si="0"/>
        <v/>
      </c>
      <c r="F14" s="248"/>
      <c r="G14" s="248"/>
      <c r="H14" s="248"/>
      <c r="I14" s="248"/>
      <c r="J14" s="30"/>
      <c r="K14" s="60"/>
      <c r="L14" s="30"/>
      <c r="M14" s="30"/>
      <c r="N14" s="30" t="str">
        <f t="shared" si="1"/>
        <v/>
      </c>
      <c r="O14" s="34"/>
      <c r="P14" s="34"/>
    </row>
    <row r="15" customHeight="1" spans="1:16">
      <c r="A15" s="14"/>
      <c r="B15" s="16"/>
      <c r="C15" s="34"/>
      <c r="D15" s="247"/>
      <c r="E15" s="30" t="str">
        <f t="shared" si="0"/>
        <v/>
      </c>
      <c r="F15" s="248"/>
      <c r="G15" s="248"/>
      <c r="H15" s="248"/>
      <c r="I15" s="248"/>
      <c r="J15" s="30"/>
      <c r="K15" s="60"/>
      <c r="L15" s="30"/>
      <c r="M15" s="30"/>
      <c r="N15" s="30" t="str">
        <f t="shared" si="1"/>
        <v/>
      </c>
      <c r="O15" s="34"/>
      <c r="P15" s="34"/>
    </row>
    <row r="16" customHeight="1" spans="1:16">
      <c r="A16" s="14"/>
      <c r="B16" s="19"/>
      <c r="C16" s="34"/>
      <c r="D16" s="247"/>
      <c r="E16" s="30" t="str">
        <f t="shared" si="0"/>
        <v/>
      </c>
      <c r="F16" s="248"/>
      <c r="G16" s="248"/>
      <c r="H16" s="248"/>
      <c r="I16" s="248"/>
      <c r="J16" s="30"/>
      <c r="K16" s="60"/>
      <c r="L16" s="30"/>
      <c r="M16" s="30"/>
      <c r="N16" s="30" t="str">
        <f t="shared" si="1"/>
        <v/>
      </c>
      <c r="O16" s="34"/>
      <c r="P16" s="34"/>
    </row>
    <row r="17" customHeight="1" spans="1:16">
      <c r="A17" s="14"/>
      <c r="B17" s="19"/>
      <c r="C17" s="34"/>
      <c r="D17" s="247"/>
      <c r="E17" s="30" t="str">
        <f t="shared" si="0"/>
        <v/>
      </c>
      <c r="F17" s="248"/>
      <c r="G17" s="248"/>
      <c r="H17" s="248"/>
      <c r="I17" s="248"/>
      <c r="J17" s="30"/>
      <c r="K17" s="60"/>
      <c r="L17" s="30"/>
      <c r="M17" s="30"/>
      <c r="N17" s="30" t="str">
        <f t="shared" si="1"/>
        <v/>
      </c>
      <c r="O17" s="34"/>
      <c r="P17" s="34"/>
    </row>
    <row r="18" customHeight="1" spans="1:16">
      <c r="A18" s="14"/>
      <c r="B18" s="19"/>
      <c r="C18" s="34"/>
      <c r="D18" s="247"/>
      <c r="E18" s="30" t="str">
        <f t="shared" si="0"/>
        <v/>
      </c>
      <c r="F18" s="248"/>
      <c r="G18" s="248"/>
      <c r="H18" s="248"/>
      <c r="I18" s="248"/>
      <c r="J18" s="30"/>
      <c r="K18" s="60"/>
      <c r="L18" s="30"/>
      <c r="M18" s="30"/>
      <c r="N18" s="30" t="str">
        <f t="shared" si="1"/>
        <v/>
      </c>
      <c r="O18" s="34"/>
      <c r="P18" s="34"/>
    </row>
    <row r="19" customHeight="1" spans="1:16">
      <c r="A19" s="14"/>
      <c r="B19" s="19"/>
      <c r="C19" s="34"/>
      <c r="D19" s="247"/>
      <c r="E19" s="30" t="str">
        <f t="shared" si="0"/>
        <v/>
      </c>
      <c r="F19" s="248"/>
      <c r="G19" s="248"/>
      <c r="H19" s="248"/>
      <c r="I19" s="248"/>
      <c r="J19" s="30"/>
      <c r="K19" s="60"/>
      <c r="L19" s="30"/>
      <c r="M19" s="30"/>
      <c r="N19" s="30" t="str">
        <f t="shared" si="1"/>
        <v/>
      </c>
      <c r="O19" s="34"/>
      <c r="P19" s="34"/>
    </row>
    <row r="20" customHeight="1" spans="1:16">
      <c r="A20" s="14"/>
      <c r="B20" s="19"/>
      <c r="C20" s="34"/>
      <c r="D20" s="247"/>
      <c r="E20" s="30" t="str">
        <f t="shared" si="0"/>
        <v/>
      </c>
      <c r="F20" s="248"/>
      <c r="G20" s="248"/>
      <c r="H20" s="248"/>
      <c r="I20" s="248"/>
      <c r="J20" s="30"/>
      <c r="K20" s="60"/>
      <c r="L20" s="30"/>
      <c r="M20" s="30"/>
      <c r="N20" s="30" t="str">
        <f t="shared" si="1"/>
        <v/>
      </c>
      <c r="O20" s="34"/>
      <c r="P20" s="34"/>
    </row>
    <row r="21" customHeight="1" spans="1:16">
      <c r="A21" s="14"/>
      <c r="B21" s="19"/>
      <c r="C21" s="34"/>
      <c r="D21" s="247"/>
      <c r="E21" s="30" t="str">
        <f t="shared" si="0"/>
        <v/>
      </c>
      <c r="F21" s="248"/>
      <c r="G21" s="248"/>
      <c r="H21" s="248"/>
      <c r="I21" s="248"/>
      <c r="J21" s="30"/>
      <c r="K21" s="60"/>
      <c r="L21" s="30"/>
      <c r="M21" s="30"/>
      <c r="N21" s="30" t="str">
        <f t="shared" si="1"/>
        <v/>
      </c>
      <c r="O21" s="34"/>
      <c r="P21" s="34"/>
    </row>
    <row r="22" customHeight="1" spans="1:16">
      <c r="A22" s="14"/>
      <c r="B22" s="16"/>
      <c r="C22" s="34"/>
      <c r="D22" s="247"/>
      <c r="E22" s="30" t="str">
        <f t="shared" si="0"/>
        <v/>
      </c>
      <c r="F22" s="248"/>
      <c r="G22" s="248"/>
      <c r="H22" s="248"/>
      <c r="I22" s="248"/>
      <c r="J22" s="30"/>
      <c r="K22" s="60"/>
      <c r="L22" s="30"/>
      <c r="M22" s="30"/>
      <c r="N22" s="30" t="str">
        <f t="shared" si="1"/>
        <v/>
      </c>
      <c r="O22" s="34"/>
      <c r="P22" s="34"/>
    </row>
    <row r="23" customHeight="1" spans="1:16">
      <c r="A23" s="14"/>
      <c r="B23" s="16"/>
      <c r="C23" s="34"/>
      <c r="D23" s="247"/>
      <c r="E23" s="30" t="str">
        <f t="shared" si="0"/>
        <v/>
      </c>
      <c r="F23" s="248"/>
      <c r="G23" s="248"/>
      <c r="H23" s="248"/>
      <c r="I23" s="248"/>
      <c r="J23" s="30"/>
      <c r="K23" s="60"/>
      <c r="L23" s="30"/>
      <c r="M23" s="30"/>
      <c r="N23" s="30" t="str">
        <f t="shared" si="1"/>
        <v/>
      </c>
      <c r="O23" s="34"/>
      <c r="P23" s="34"/>
    </row>
    <row r="24" customHeight="1" spans="1:16">
      <c r="A24" s="14"/>
      <c r="B24" s="19"/>
      <c r="C24" s="34"/>
      <c r="D24" s="247"/>
      <c r="E24" s="30" t="str">
        <f t="shared" si="0"/>
        <v/>
      </c>
      <c r="F24" s="248"/>
      <c r="G24" s="248"/>
      <c r="H24" s="248"/>
      <c r="I24" s="248"/>
      <c r="J24" s="30"/>
      <c r="K24" s="60"/>
      <c r="L24" s="30"/>
      <c r="M24" s="30"/>
      <c r="N24" s="30" t="str">
        <f t="shared" si="1"/>
        <v/>
      </c>
      <c r="O24" s="34"/>
      <c r="P24" s="34"/>
    </row>
    <row r="25" customHeight="1" spans="1:16">
      <c r="A25" s="14"/>
      <c r="B25" s="19"/>
      <c r="C25" s="34"/>
      <c r="D25" s="247"/>
      <c r="E25" s="30" t="str">
        <f t="shared" si="0"/>
        <v/>
      </c>
      <c r="F25" s="248"/>
      <c r="G25" s="248"/>
      <c r="H25" s="248"/>
      <c r="I25" s="248"/>
      <c r="J25" s="30"/>
      <c r="K25" s="60"/>
      <c r="L25" s="30"/>
      <c r="M25" s="30"/>
      <c r="N25" s="30" t="str">
        <f t="shared" si="1"/>
        <v/>
      </c>
      <c r="O25" s="34"/>
      <c r="P25" s="34"/>
    </row>
    <row r="26" customHeight="1" spans="1:16">
      <c r="A26" s="14"/>
      <c r="B26" s="19"/>
      <c r="C26" s="34"/>
      <c r="D26" s="247"/>
      <c r="E26" s="248"/>
      <c r="F26" s="248"/>
      <c r="G26" s="248"/>
      <c r="H26" s="248"/>
      <c r="I26" s="248"/>
      <c r="J26" s="30"/>
      <c r="K26" s="60"/>
      <c r="L26" s="30"/>
      <c r="M26" s="30"/>
      <c r="N26" s="30"/>
      <c r="O26" s="34"/>
      <c r="P26" s="34"/>
    </row>
    <row r="27" customHeight="1" spans="1:16">
      <c r="A27" s="20" t="s">
        <v>357</v>
      </c>
      <c r="B27" s="22"/>
      <c r="C27" s="34"/>
      <c r="D27" s="60"/>
      <c r="E27" s="30"/>
      <c r="F27" s="30">
        <f>SUM(F7:F26)</f>
        <v>0</v>
      </c>
      <c r="G27" s="30"/>
      <c r="H27" s="30"/>
      <c r="I27" s="30"/>
      <c r="J27" s="30">
        <f>SUM(J7:J26)</f>
        <v>0</v>
      </c>
      <c r="K27" s="60"/>
      <c r="L27" s="30"/>
      <c r="M27" s="30">
        <f>SUM(M7:M26)</f>
        <v>0</v>
      </c>
      <c r="N27" s="30" t="str">
        <f>IF(J27=0,"",(M27-J27)/J27*100)</f>
        <v/>
      </c>
      <c r="O27" s="34"/>
      <c r="P27" s="34"/>
    </row>
    <row r="28" customHeight="1" spans="1:10">
      <c r="A28" s="46" t="str">
        <f>封面!D11&amp;封面!G11</f>
        <v>产权持有单位填表人：徐萍</v>
      </c>
      <c r="D28" s="258"/>
      <c r="E28" s="10"/>
      <c r="F28" s="10"/>
      <c r="G28" s="10"/>
      <c r="H28" s="10"/>
      <c r="I28" s="10"/>
      <c r="J28" s="10" t="str">
        <f>"评估人员："&amp;封面!G20</f>
        <v>评估人员：</v>
      </c>
    </row>
    <row r="29" customHeight="1" spans="1:5">
      <c r="A29" s="3" t="str">
        <f>CONCATENATE(封面!D13,封面!F13,封面!G13,封面!H13,封面!I13,封面!J13,封面!K13)</f>
        <v>填表日期：2022年4月1日</v>
      </c>
      <c r="D29" s="258"/>
      <c r="E29" s="258"/>
    </row>
    <row r="30" customHeight="1" spans="1:5">
      <c r="A30" s="2"/>
      <c r="B30" s="33" t="s">
        <v>413</v>
      </c>
      <c r="C30" s="3" t="s">
        <v>414</v>
      </c>
      <c r="D30" s="258"/>
      <c r="E30" s="258"/>
    </row>
    <row r="31" customHeight="1" spans="1:5">
      <c r="A31" s="2"/>
      <c r="C31" s="3" t="s">
        <v>415</v>
      </c>
      <c r="D31" s="258"/>
      <c r="E31" s="258"/>
    </row>
  </sheetData>
  <mergeCells count="13">
    <mergeCell ref="A2:O2"/>
    <mergeCell ref="A3:O3"/>
    <mergeCell ref="D5:F5"/>
    <mergeCell ref="H5:J5"/>
    <mergeCell ref="K5:M5"/>
    <mergeCell ref="A27:B27"/>
    <mergeCell ref="A5:A6"/>
    <mergeCell ref="B5:B6"/>
    <mergeCell ref="C5:C6"/>
    <mergeCell ref="G5:G6"/>
    <mergeCell ref="N5:N6"/>
    <mergeCell ref="O5:O6"/>
    <mergeCell ref="P5:P6"/>
  </mergeCells>
  <hyperlinks>
    <hyperlink ref="A1" location="索引目录!E22" display="返回索引页"/>
    <hyperlink ref="B1" location="存货汇总!B10"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Roman,常规"3-9-5
&amp;"宋体,常规"共&amp;"Times New Roman,常规"&amp;N&amp;"宋体,常规"页第&amp;"Times New Roman,常规"&amp;P&amp;"宋体,常规"页</oddHead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3" sqref="A3:O3"/>
    </sheetView>
  </sheetViews>
  <sheetFormatPr defaultColWidth="9" defaultRowHeight="15.75" customHeight="1"/>
  <cols>
    <col min="1" max="1" width="5.75" style="3" customWidth="1"/>
    <col min="2" max="2" width="20.125" style="3" customWidth="1"/>
    <col min="3" max="3" width="4.375" style="3" customWidth="1"/>
    <col min="4" max="5" width="9.875" style="243" hidden="1" customWidth="1" outlineLevel="1"/>
    <col min="6" max="7" width="13.375" style="243" hidden="1" customWidth="1" outlineLevel="1"/>
    <col min="8" max="8" width="11.25" style="243" customWidth="1" collapsed="1"/>
    <col min="9" max="9" width="11.25" style="243" customWidth="1"/>
    <col min="10" max="10" width="14.5" style="243" customWidth="1"/>
    <col min="11" max="11" width="11.25" style="3" customWidth="1"/>
    <col min="12" max="12" width="11.25" style="243" customWidth="1"/>
    <col min="13" max="13" width="14.375" style="243" customWidth="1"/>
    <col min="14" max="14" width="8.75" style="243" customWidth="1"/>
    <col min="15" max="15" width="9.5" style="3" customWidth="1"/>
    <col min="16" max="16384" width="9" style="3"/>
  </cols>
  <sheetData>
    <row r="1" spans="1:15">
      <c r="A1" s="4" t="s">
        <v>118</v>
      </c>
      <c r="B1" s="5" t="s">
        <v>240</v>
      </c>
      <c r="C1" s="6"/>
      <c r="D1" s="6"/>
      <c r="E1" s="6"/>
      <c r="F1" s="6"/>
      <c r="G1" s="6"/>
      <c r="H1" s="6"/>
      <c r="I1" s="6"/>
      <c r="J1" s="6"/>
      <c r="K1" s="6"/>
      <c r="L1" s="6"/>
      <c r="M1" s="6"/>
      <c r="N1" s="6"/>
      <c r="O1" s="6"/>
    </row>
    <row r="2" s="1" customFormat="1" ht="30" customHeight="1" spans="1:15">
      <c r="A2" s="7" t="s">
        <v>420</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9"/>
      <c r="F3" s="9"/>
      <c r="G3" s="9"/>
      <c r="H3" s="9"/>
      <c r="I3" s="9"/>
      <c r="J3" s="25"/>
      <c r="K3" s="25"/>
      <c r="L3" s="25"/>
      <c r="M3" s="25"/>
      <c r="N3" s="25"/>
      <c r="O3" s="25"/>
    </row>
    <row r="4" customHeight="1" spans="1:15">
      <c r="A4" s="10" t="str">
        <f>封面!D7&amp;封面!F7</f>
        <v>产权持有单位：黑龙江龙煤矿山建设有限公司</v>
      </c>
      <c r="O4" s="33" t="s">
        <v>147</v>
      </c>
    </row>
    <row r="5" s="2" customFormat="1" customHeight="1" spans="1:15">
      <c r="A5" s="11" t="s">
        <v>210</v>
      </c>
      <c r="B5" s="11" t="s">
        <v>406</v>
      </c>
      <c r="C5" s="101" t="s">
        <v>407</v>
      </c>
      <c r="D5" s="11" t="s">
        <v>243</v>
      </c>
      <c r="E5" s="11"/>
      <c r="F5" s="11"/>
      <c r="G5" s="50" t="s">
        <v>318</v>
      </c>
      <c r="H5" s="54" t="s">
        <v>245</v>
      </c>
      <c r="I5" s="55"/>
      <c r="J5" s="56"/>
      <c r="K5" s="20" t="s">
        <v>246</v>
      </c>
      <c r="L5" s="21"/>
      <c r="M5" s="22"/>
      <c r="N5" s="11" t="s">
        <v>248</v>
      </c>
      <c r="O5" s="11" t="s">
        <v>213</v>
      </c>
    </row>
    <row r="6" s="2" customFormat="1" customHeight="1" spans="1:15">
      <c r="A6" s="14"/>
      <c r="B6" s="14"/>
      <c r="C6" s="241"/>
      <c r="D6" s="11" t="s">
        <v>408</v>
      </c>
      <c r="E6" s="11" t="s">
        <v>409</v>
      </c>
      <c r="F6" s="11" t="s">
        <v>182</v>
      </c>
      <c r="G6" s="51"/>
      <c r="H6" s="11" t="s">
        <v>408</v>
      </c>
      <c r="I6" s="11" t="s">
        <v>409</v>
      </c>
      <c r="J6" s="11" t="s">
        <v>182</v>
      </c>
      <c r="K6" s="50" t="s">
        <v>410</v>
      </c>
      <c r="L6" s="11" t="s">
        <v>409</v>
      </c>
      <c r="M6" s="11" t="s">
        <v>182</v>
      </c>
      <c r="N6" s="14"/>
      <c r="O6" s="14"/>
    </row>
    <row r="7" s="257" customFormat="1" customHeight="1" spans="1:15">
      <c r="A7" s="63"/>
      <c r="B7" s="97"/>
      <c r="C7" s="244"/>
      <c r="D7" s="245"/>
      <c r="E7" s="30" t="str">
        <f>IF(D7=0,"",F7/D7)</f>
        <v/>
      </c>
      <c r="F7" s="246"/>
      <c r="G7" s="246"/>
      <c r="H7" s="246"/>
      <c r="I7" s="246"/>
      <c r="J7" s="30"/>
      <c r="K7" s="60"/>
      <c r="L7" s="30"/>
      <c r="M7" s="30"/>
      <c r="N7" s="30" t="str">
        <f>IF(J7=0,"",(M7-J7)/J7*100)</f>
        <v/>
      </c>
      <c r="O7" s="34"/>
    </row>
    <row r="8" customHeight="1" spans="1:15">
      <c r="A8" s="14"/>
      <c r="B8" s="16"/>
      <c r="C8" s="34"/>
      <c r="D8" s="247"/>
      <c r="E8" s="30" t="str">
        <f t="shared" ref="E8:E25" si="0">IF(D8=0,"",F8/D8)</f>
        <v/>
      </c>
      <c r="F8" s="248"/>
      <c r="G8" s="248"/>
      <c r="H8" s="248"/>
      <c r="I8" s="248"/>
      <c r="J8" s="30"/>
      <c r="K8" s="60"/>
      <c r="L8" s="30"/>
      <c r="M8" s="30"/>
      <c r="N8" s="30" t="str">
        <f t="shared" ref="N8:N25" si="1">IF(J8=0,"",(M8-J8)/J8*100)</f>
        <v/>
      </c>
      <c r="O8" s="34"/>
    </row>
    <row r="9" customHeight="1" spans="1:15">
      <c r="A9" s="14"/>
      <c r="B9" s="19"/>
      <c r="C9" s="34"/>
      <c r="D9" s="247"/>
      <c r="E9" s="30" t="str">
        <f t="shared" si="0"/>
        <v/>
      </c>
      <c r="F9" s="248"/>
      <c r="G9" s="248"/>
      <c r="H9" s="248"/>
      <c r="I9" s="248"/>
      <c r="J9" s="30"/>
      <c r="K9" s="60"/>
      <c r="L9" s="30"/>
      <c r="M9" s="30"/>
      <c r="N9" s="30" t="str">
        <f t="shared" si="1"/>
        <v/>
      </c>
      <c r="O9" s="34"/>
    </row>
    <row r="10" customHeight="1" spans="1:15">
      <c r="A10" s="14"/>
      <c r="B10" s="19"/>
      <c r="C10" s="34"/>
      <c r="D10" s="247"/>
      <c r="E10" s="30" t="str">
        <f t="shared" si="0"/>
        <v/>
      </c>
      <c r="F10" s="248"/>
      <c r="G10" s="248"/>
      <c r="H10" s="248"/>
      <c r="I10" s="248"/>
      <c r="J10" s="30"/>
      <c r="K10" s="60"/>
      <c r="L10" s="30"/>
      <c r="M10" s="30"/>
      <c r="N10" s="30" t="str">
        <f t="shared" si="1"/>
        <v/>
      </c>
      <c r="O10" s="34"/>
    </row>
    <row r="11" customHeight="1" spans="1:15">
      <c r="A11" s="14"/>
      <c r="B11" s="19"/>
      <c r="C11" s="34"/>
      <c r="D11" s="247"/>
      <c r="E11" s="30" t="str">
        <f t="shared" si="0"/>
        <v/>
      </c>
      <c r="F11" s="248"/>
      <c r="G11" s="248"/>
      <c r="H11" s="248"/>
      <c r="I11" s="248"/>
      <c r="J11" s="30"/>
      <c r="K11" s="60"/>
      <c r="L11" s="30"/>
      <c r="M11" s="30"/>
      <c r="N11" s="30" t="str">
        <f t="shared" si="1"/>
        <v/>
      </c>
      <c r="O11" s="34"/>
    </row>
    <row r="12" customHeight="1" spans="1:15">
      <c r="A12" s="14"/>
      <c r="B12" s="19"/>
      <c r="C12" s="34"/>
      <c r="D12" s="247"/>
      <c r="E12" s="30" t="str">
        <f t="shared" si="0"/>
        <v/>
      </c>
      <c r="F12" s="248"/>
      <c r="G12" s="248"/>
      <c r="H12" s="248"/>
      <c r="I12" s="248"/>
      <c r="J12" s="30"/>
      <c r="K12" s="60"/>
      <c r="L12" s="30"/>
      <c r="M12" s="30"/>
      <c r="N12" s="30" t="str">
        <f t="shared" si="1"/>
        <v/>
      </c>
      <c r="O12" s="34"/>
    </row>
    <row r="13" customHeight="1" spans="1:15">
      <c r="A13" s="14"/>
      <c r="B13" s="19"/>
      <c r="C13" s="34"/>
      <c r="D13" s="247"/>
      <c r="E13" s="30" t="str">
        <f t="shared" si="0"/>
        <v/>
      </c>
      <c r="F13" s="248"/>
      <c r="G13" s="248"/>
      <c r="H13" s="248"/>
      <c r="I13" s="248"/>
      <c r="J13" s="30"/>
      <c r="K13" s="60"/>
      <c r="L13" s="30"/>
      <c r="M13" s="30"/>
      <c r="N13" s="30" t="str">
        <f t="shared" si="1"/>
        <v/>
      </c>
      <c r="O13" s="34"/>
    </row>
    <row r="14" customHeight="1" spans="1:15">
      <c r="A14" s="14"/>
      <c r="B14" s="16"/>
      <c r="C14" s="34"/>
      <c r="D14" s="247"/>
      <c r="E14" s="30" t="str">
        <f t="shared" si="0"/>
        <v/>
      </c>
      <c r="F14" s="248"/>
      <c r="G14" s="248"/>
      <c r="H14" s="248"/>
      <c r="I14" s="248"/>
      <c r="J14" s="30"/>
      <c r="K14" s="60"/>
      <c r="L14" s="30"/>
      <c r="M14" s="30"/>
      <c r="N14" s="30" t="str">
        <f t="shared" si="1"/>
        <v/>
      </c>
      <c r="O14" s="34"/>
    </row>
    <row r="15" customHeight="1" spans="1:15">
      <c r="A15" s="14"/>
      <c r="B15" s="16"/>
      <c r="C15" s="34"/>
      <c r="D15" s="247"/>
      <c r="E15" s="30" t="str">
        <f t="shared" si="0"/>
        <v/>
      </c>
      <c r="F15" s="248"/>
      <c r="G15" s="248"/>
      <c r="H15" s="248"/>
      <c r="I15" s="248"/>
      <c r="J15" s="30"/>
      <c r="K15" s="60"/>
      <c r="L15" s="30"/>
      <c r="M15" s="30"/>
      <c r="N15" s="30" t="str">
        <f t="shared" si="1"/>
        <v/>
      </c>
      <c r="O15" s="34"/>
    </row>
    <row r="16" customHeight="1" spans="1:15">
      <c r="A16" s="14"/>
      <c r="B16" s="19"/>
      <c r="C16" s="34"/>
      <c r="D16" s="247"/>
      <c r="E16" s="30" t="str">
        <f t="shared" si="0"/>
        <v/>
      </c>
      <c r="F16" s="248"/>
      <c r="G16" s="248"/>
      <c r="H16" s="248"/>
      <c r="I16" s="248"/>
      <c r="J16" s="30"/>
      <c r="K16" s="60"/>
      <c r="L16" s="30"/>
      <c r="M16" s="30"/>
      <c r="N16" s="30" t="str">
        <f t="shared" si="1"/>
        <v/>
      </c>
      <c r="O16" s="34"/>
    </row>
    <row r="17" customHeight="1" spans="1:15">
      <c r="A17" s="14"/>
      <c r="B17" s="19"/>
      <c r="C17" s="34"/>
      <c r="D17" s="247"/>
      <c r="E17" s="30" t="str">
        <f t="shared" si="0"/>
        <v/>
      </c>
      <c r="F17" s="248"/>
      <c r="G17" s="248"/>
      <c r="H17" s="248"/>
      <c r="I17" s="248"/>
      <c r="J17" s="30"/>
      <c r="K17" s="60"/>
      <c r="L17" s="30"/>
      <c r="M17" s="30"/>
      <c r="N17" s="30" t="str">
        <f t="shared" si="1"/>
        <v/>
      </c>
      <c r="O17" s="34"/>
    </row>
    <row r="18" customHeight="1" spans="1:15">
      <c r="A18" s="14"/>
      <c r="B18" s="19"/>
      <c r="C18" s="34"/>
      <c r="D18" s="247"/>
      <c r="E18" s="30" t="str">
        <f t="shared" si="0"/>
        <v/>
      </c>
      <c r="F18" s="248"/>
      <c r="G18" s="248"/>
      <c r="H18" s="248"/>
      <c r="I18" s="248"/>
      <c r="J18" s="30"/>
      <c r="K18" s="60"/>
      <c r="L18" s="30"/>
      <c r="M18" s="30"/>
      <c r="N18" s="30" t="str">
        <f t="shared" si="1"/>
        <v/>
      </c>
      <c r="O18" s="34"/>
    </row>
    <row r="19" customHeight="1" spans="1:15">
      <c r="A19" s="14"/>
      <c r="B19" s="19"/>
      <c r="C19" s="34"/>
      <c r="D19" s="247"/>
      <c r="E19" s="30" t="str">
        <f t="shared" si="0"/>
        <v/>
      </c>
      <c r="F19" s="248"/>
      <c r="G19" s="248"/>
      <c r="H19" s="248"/>
      <c r="I19" s="248"/>
      <c r="J19" s="30"/>
      <c r="K19" s="60"/>
      <c r="L19" s="30"/>
      <c r="M19" s="30"/>
      <c r="N19" s="30" t="str">
        <f t="shared" si="1"/>
        <v/>
      </c>
      <c r="O19" s="34"/>
    </row>
    <row r="20" customHeight="1" spans="1:15">
      <c r="A20" s="14"/>
      <c r="B20" s="19"/>
      <c r="C20" s="34"/>
      <c r="D20" s="247"/>
      <c r="E20" s="30" t="str">
        <f t="shared" si="0"/>
        <v/>
      </c>
      <c r="F20" s="248"/>
      <c r="G20" s="248"/>
      <c r="H20" s="248"/>
      <c r="I20" s="248"/>
      <c r="J20" s="30"/>
      <c r="K20" s="60"/>
      <c r="L20" s="30"/>
      <c r="M20" s="30"/>
      <c r="N20" s="30" t="str">
        <f t="shared" si="1"/>
        <v/>
      </c>
      <c r="O20" s="34"/>
    </row>
    <row r="21" customHeight="1" spans="1:15">
      <c r="A21" s="14"/>
      <c r="B21" s="19"/>
      <c r="C21" s="34"/>
      <c r="D21" s="247"/>
      <c r="E21" s="30" t="str">
        <f t="shared" si="0"/>
        <v/>
      </c>
      <c r="F21" s="248"/>
      <c r="G21" s="248"/>
      <c r="H21" s="248"/>
      <c r="I21" s="248"/>
      <c r="J21" s="30"/>
      <c r="K21" s="60"/>
      <c r="L21" s="30"/>
      <c r="M21" s="30"/>
      <c r="N21" s="30" t="str">
        <f t="shared" si="1"/>
        <v/>
      </c>
      <c r="O21" s="34"/>
    </row>
    <row r="22" customHeight="1" spans="1:15">
      <c r="A22" s="14"/>
      <c r="B22" s="16"/>
      <c r="C22" s="34"/>
      <c r="D22" s="247"/>
      <c r="E22" s="30" t="str">
        <f t="shared" si="0"/>
        <v/>
      </c>
      <c r="F22" s="248"/>
      <c r="G22" s="248"/>
      <c r="H22" s="248"/>
      <c r="I22" s="248"/>
      <c r="J22" s="30"/>
      <c r="K22" s="60"/>
      <c r="L22" s="30"/>
      <c r="M22" s="30"/>
      <c r="N22" s="30" t="str">
        <f t="shared" si="1"/>
        <v/>
      </c>
      <c r="O22" s="34"/>
    </row>
    <row r="23" customHeight="1" spans="1:15">
      <c r="A23" s="14"/>
      <c r="B23" s="16"/>
      <c r="C23" s="34"/>
      <c r="D23" s="247"/>
      <c r="E23" s="30" t="str">
        <f t="shared" si="0"/>
        <v/>
      </c>
      <c r="F23" s="248"/>
      <c r="G23" s="248"/>
      <c r="H23" s="248"/>
      <c r="I23" s="248"/>
      <c r="J23" s="30"/>
      <c r="K23" s="60"/>
      <c r="L23" s="30"/>
      <c r="M23" s="30"/>
      <c r="N23" s="30" t="str">
        <f t="shared" si="1"/>
        <v/>
      </c>
      <c r="O23" s="34"/>
    </row>
    <row r="24" customHeight="1" spans="1:15">
      <c r="A24" s="14"/>
      <c r="B24" s="19"/>
      <c r="C24" s="34"/>
      <c r="D24" s="247"/>
      <c r="E24" s="30" t="str">
        <f t="shared" si="0"/>
        <v/>
      </c>
      <c r="F24" s="248"/>
      <c r="G24" s="248"/>
      <c r="H24" s="248"/>
      <c r="I24" s="248"/>
      <c r="J24" s="30"/>
      <c r="K24" s="60"/>
      <c r="L24" s="30"/>
      <c r="M24" s="30"/>
      <c r="N24" s="30" t="str">
        <f t="shared" si="1"/>
        <v/>
      </c>
      <c r="O24" s="34"/>
    </row>
    <row r="25" customHeight="1" spans="1:15">
      <c r="A25" s="14"/>
      <c r="B25" s="19"/>
      <c r="C25" s="34"/>
      <c r="D25" s="247"/>
      <c r="E25" s="30" t="str">
        <f t="shared" si="0"/>
        <v/>
      </c>
      <c r="F25" s="248"/>
      <c r="G25" s="248"/>
      <c r="H25" s="248"/>
      <c r="I25" s="248"/>
      <c r="J25" s="30"/>
      <c r="K25" s="60"/>
      <c r="L25" s="30"/>
      <c r="M25" s="30"/>
      <c r="N25" s="30" t="str">
        <f t="shared" si="1"/>
        <v/>
      </c>
      <c r="O25" s="34"/>
    </row>
    <row r="26" customHeight="1" spans="1:15">
      <c r="A26" s="14"/>
      <c r="B26" s="19"/>
      <c r="C26" s="34"/>
      <c r="D26" s="247"/>
      <c r="E26" s="248"/>
      <c r="F26" s="248"/>
      <c r="G26" s="248"/>
      <c r="H26" s="248"/>
      <c r="I26" s="248"/>
      <c r="J26" s="30"/>
      <c r="K26" s="60"/>
      <c r="L26" s="30"/>
      <c r="M26" s="30"/>
      <c r="N26" s="30"/>
      <c r="O26" s="34"/>
    </row>
    <row r="27" customHeight="1" spans="1:15">
      <c r="A27" s="20" t="s">
        <v>357</v>
      </c>
      <c r="B27" s="22"/>
      <c r="C27" s="34"/>
      <c r="D27" s="60"/>
      <c r="E27" s="30"/>
      <c r="F27" s="30">
        <f>SUM(F7:F26)</f>
        <v>0</v>
      </c>
      <c r="G27" s="30"/>
      <c r="H27" s="30"/>
      <c r="I27" s="30"/>
      <c r="J27" s="30">
        <f>SUM(J7:J26)</f>
        <v>0</v>
      </c>
      <c r="K27" s="60"/>
      <c r="L27" s="30"/>
      <c r="M27" s="30">
        <f>SUM(M7:M26)</f>
        <v>0</v>
      </c>
      <c r="N27" s="30" t="str">
        <f>IF(J27=0,"",(M27-J27)/J27*100)</f>
        <v/>
      </c>
      <c r="O27" s="34"/>
    </row>
    <row r="28" customHeight="1" spans="1:14">
      <c r="A28" s="46" t="str">
        <f>封面!D11&amp;封面!G11</f>
        <v>产权持有单位填表人：徐萍</v>
      </c>
      <c r="D28" s="258"/>
      <c r="E28" s="10"/>
      <c r="F28" s="10"/>
      <c r="G28" s="10"/>
      <c r="H28" s="10"/>
      <c r="I28" s="10"/>
      <c r="J28" s="10" t="str">
        <f>"评估人员："&amp;封面!G20</f>
        <v>评估人员：</v>
      </c>
      <c r="L28" s="3"/>
      <c r="M28" s="3"/>
      <c r="N28" s="3"/>
    </row>
    <row r="29" customHeight="1" spans="1:14">
      <c r="A29" s="3" t="str">
        <f>CONCATENATE(封面!D13,封面!F13,封面!G13,封面!H13,封面!I13,封面!J13,封面!K13)</f>
        <v>填表日期：2022年4月1日</v>
      </c>
      <c r="D29" s="258"/>
      <c r="E29" s="258"/>
      <c r="F29" s="258"/>
      <c r="G29" s="258"/>
      <c r="H29" s="258"/>
      <c r="I29" s="258"/>
      <c r="J29" s="3"/>
      <c r="L29" s="3"/>
      <c r="M29" s="3"/>
      <c r="N29" s="3"/>
    </row>
  </sheetData>
  <mergeCells count="12">
    <mergeCell ref="A2:O2"/>
    <mergeCell ref="A3:O3"/>
    <mergeCell ref="D5:F5"/>
    <mergeCell ref="H5:J5"/>
    <mergeCell ref="K5:M5"/>
    <mergeCell ref="A27:B27"/>
    <mergeCell ref="A5:A6"/>
    <mergeCell ref="B5:B6"/>
    <mergeCell ref="C5:C6"/>
    <mergeCell ref="G5:G6"/>
    <mergeCell ref="N5:N6"/>
    <mergeCell ref="O5:O6"/>
  </mergeCells>
  <hyperlinks>
    <hyperlink ref="A1" location="索引目录!E23" display="返回索引页"/>
    <hyperlink ref="B1" location="存货汇总!B11"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Roman,常规"3-9-6
&amp;"宋体,常规"共&amp;"Times New Roman,常规"&amp;N&amp;"宋体,常规"页第&amp;"Times New Roman,常规"&amp;P&amp;"宋体,常规"页</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showGridLines="0" workbookViewId="0">
      <selection activeCell="G9" sqref="G9"/>
    </sheetView>
  </sheetViews>
  <sheetFormatPr defaultColWidth="9" defaultRowHeight="15.75"/>
  <cols>
    <col min="1" max="1" width="1.5" style="535" customWidth="1"/>
    <col min="2" max="2" width="13.5" style="535" customWidth="1"/>
    <col min="3" max="3" width="15.75" style="535" customWidth="1"/>
    <col min="4" max="4" width="18.125" style="535" customWidth="1"/>
    <col min="5" max="5" width="17.25" style="535" customWidth="1"/>
    <col min="6" max="6" width="8.25" style="535" customWidth="1"/>
    <col min="7" max="7" width="4.875" style="535" customWidth="1"/>
    <col min="8" max="9" width="12.75" style="535" customWidth="1"/>
    <col min="10" max="16384" width="9" style="535"/>
  </cols>
  <sheetData>
    <row r="1" ht="18.75" spans="1:10">
      <c r="A1" s="536" t="s">
        <v>32</v>
      </c>
      <c r="B1" s="537"/>
      <c r="C1" s="537"/>
      <c r="D1" s="537"/>
      <c r="E1" s="537"/>
      <c r="F1" s="537"/>
      <c r="G1" s="537"/>
      <c r="H1" s="537"/>
      <c r="I1" s="537"/>
      <c r="J1" s="554"/>
    </row>
    <row r="2" spans="1:10">
      <c r="A2" s="538"/>
      <c r="B2" s="539" t="s">
        <v>33</v>
      </c>
      <c r="C2" s="540"/>
      <c r="D2" s="540"/>
      <c r="E2" s="540"/>
      <c r="F2" s="540"/>
      <c r="G2" s="541"/>
      <c r="H2" s="540"/>
      <c r="I2" s="540"/>
      <c r="J2" s="552"/>
    </row>
    <row r="3" spans="1:10">
      <c r="A3" s="542"/>
      <c r="B3" s="543" t="s">
        <v>34</v>
      </c>
      <c r="C3" s="543"/>
      <c r="E3" s="544"/>
      <c r="F3" s="544"/>
      <c r="G3" s="545"/>
      <c r="H3" s="544"/>
      <c r="I3" s="544"/>
      <c r="J3" s="555"/>
    </row>
    <row r="4" spans="1:10">
      <c r="A4" s="546"/>
      <c r="B4" s="547" t="s">
        <v>35</v>
      </c>
      <c r="C4" s="547" t="s">
        <v>36</v>
      </c>
      <c r="D4" s="548" t="s">
        <v>37</v>
      </c>
      <c r="E4" s="549" t="s">
        <v>38</v>
      </c>
      <c r="F4" s="550"/>
      <c r="G4" s="550"/>
      <c r="H4" s="540"/>
      <c r="I4" s="540"/>
      <c r="J4" s="552"/>
    </row>
    <row r="5" spans="1:10">
      <c r="A5" s="538"/>
      <c r="B5" s="540"/>
      <c r="C5" s="540"/>
      <c r="D5" s="540"/>
      <c r="E5" s="540"/>
      <c r="F5" s="540"/>
      <c r="G5" s="540"/>
      <c r="H5" s="540"/>
      <c r="I5" s="540"/>
      <c r="J5" s="552"/>
    </row>
    <row r="6" spans="1:10">
      <c r="A6" s="538"/>
      <c r="C6" s="549" t="s">
        <v>39</v>
      </c>
      <c r="D6" s="549" t="s">
        <v>40</v>
      </c>
      <c r="E6" s="549" t="s">
        <v>41</v>
      </c>
      <c r="F6" s="549"/>
      <c r="G6" s="549" t="s">
        <v>42</v>
      </c>
      <c r="H6" s="549"/>
      <c r="I6" s="549" t="s">
        <v>43</v>
      </c>
      <c r="J6" s="552"/>
    </row>
    <row r="7" spans="1:10">
      <c r="A7" s="538"/>
      <c r="B7" s="540"/>
      <c r="C7" s="540"/>
      <c r="D7" s="540"/>
      <c r="E7" s="549" t="s">
        <v>44</v>
      </c>
      <c r="F7" s="549"/>
      <c r="G7" s="549"/>
      <c r="H7" s="549"/>
      <c r="I7" s="549" t="s">
        <v>45</v>
      </c>
      <c r="J7" s="556"/>
    </row>
    <row r="8" spans="1:10">
      <c r="A8" s="538"/>
      <c r="B8" s="540"/>
      <c r="C8" s="540"/>
      <c r="D8" s="540"/>
      <c r="E8" s="549" t="s">
        <v>46</v>
      </c>
      <c r="F8" s="549"/>
      <c r="G8" s="549"/>
      <c r="H8" s="549"/>
      <c r="I8" s="549" t="s">
        <v>47</v>
      </c>
      <c r="J8" s="556"/>
    </row>
    <row r="9" spans="1:10">
      <c r="A9" s="538"/>
      <c r="B9" s="540"/>
      <c r="C9" s="540"/>
      <c r="D9" s="549" t="s">
        <v>48</v>
      </c>
      <c r="E9" s="549" t="s">
        <v>49</v>
      </c>
      <c r="F9" s="549"/>
      <c r="G9" s="549"/>
      <c r="H9" s="549"/>
      <c r="I9" s="549" t="s">
        <v>50</v>
      </c>
      <c r="J9" s="556"/>
    </row>
    <row r="10" spans="1:10">
      <c r="A10" s="538"/>
      <c r="B10" s="540"/>
      <c r="C10" s="540"/>
      <c r="E10" s="549" t="s">
        <v>51</v>
      </c>
      <c r="F10" s="549"/>
      <c r="G10" s="549"/>
      <c r="H10" s="549"/>
      <c r="I10" s="549" t="s">
        <v>52</v>
      </c>
      <c r="J10" s="556"/>
    </row>
    <row r="11" spans="1:10">
      <c r="A11" s="538"/>
      <c r="B11" s="540"/>
      <c r="C11" s="540"/>
      <c r="E11" s="549" t="s">
        <v>53</v>
      </c>
      <c r="F11" s="540"/>
      <c r="G11" s="549"/>
      <c r="H11" s="549"/>
      <c r="I11" s="549" t="s">
        <v>54</v>
      </c>
      <c r="J11" s="552"/>
    </row>
    <row r="12" spans="1:10">
      <c r="A12" s="538"/>
      <c r="B12" s="540"/>
      <c r="C12" s="540"/>
      <c r="D12" s="549" t="s">
        <v>55</v>
      </c>
      <c r="F12" s="540"/>
      <c r="G12" s="549"/>
      <c r="H12" s="549"/>
      <c r="I12" s="549" t="s">
        <v>56</v>
      </c>
      <c r="J12" s="552"/>
    </row>
    <row r="13" spans="1:10">
      <c r="A13" s="538"/>
      <c r="B13" s="540"/>
      <c r="C13" s="540"/>
      <c r="D13" s="549" t="s">
        <v>57</v>
      </c>
      <c r="F13" s="540"/>
      <c r="G13" s="549"/>
      <c r="H13" s="549"/>
      <c r="I13" s="549" t="s">
        <v>58</v>
      </c>
      <c r="J13" s="552"/>
    </row>
    <row r="14" spans="1:10">
      <c r="A14" s="538"/>
      <c r="B14" s="540"/>
      <c r="C14" s="540"/>
      <c r="D14" s="549" t="s">
        <v>59</v>
      </c>
      <c r="F14" s="540"/>
      <c r="G14" s="549"/>
      <c r="H14" s="549"/>
      <c r="I14" s="549" t="s">
        <v>60</v>
      </c>
      <c r="J14" s="552"/>
    </row>
    <row r="15" spans="1:9">
      <c r="A15" s="538"/>
      <c r="B15" s="540"/>
      <c r="C15" s="540"/>
      <c r="D15" s="549" t="s">
        <v>61</v>
      </c>
      <c r="F15" s="540"/>
      <c r="G15" s="549"/>
      <c r="H15" s="549"/>
      <c r="I15" s="549" t="s">
        <v>62</v>
      </c>
    </row>
    <row r="16" spans="1:10">
      <c r="A16" s="538"/>
      <c r="B16" s="540"/>
      <c r="C16" s="540"/>
      <c r="D16" s="549" t="s">
        <v>63</v>
      </c>
      <c r="F16" s="540"/>
      <c r="G16" s="549"/>
      <c r="H16" s="549"/>
      <c r="I16" s="549" t="s">
        <v>64</v>
      </c>
      <c r="J16" s="552"/>
    </row>
    <row r="17" spans="1:10">
      <c r="A17" s="538"/>
      <c r="B17" s="540"/>
      <c r="C17" s="540"/>
      <c r="D17" s="549" t="s">
        <v>65</v>
      </c>
      <c r="F17" s="540"/>
      <c r="G17" s="549"/>
      <c r="H17" s="549"/>
      <c r="I17" s="549" t="s">
        <v>66</v>
      </c>
      <c r="J17" s="552"/>
    </row>
    <row r="18" spans="1:10">
      <c r="A18" s="538"/>
      <c r="B18" s="540"/>
      <c r="C18" s="540"/>
      <c r="D18" s="549" t="s">
        <v>67</v>
      </c>
      <c r="E18" s="549" t="s">
        <v>68</v>
      </c>
      <c r="F18" s="540"/>
      <c r="G18" s="549"/>
      <c r="H18" s="549"/>
      <c r="I18" s="549"/>
      <c r="J18" s="552"/>
    </row>
    <row r="19" spans="1:10">
      <c r="A19" s="538"/>
      <c r="B19" s="540"/>
      <c r="C19" s="540"/>
      <c r="D19" s="549"/>
      <c r="E19" s="549" t="s">
        <v>69</v>
      </c>
      <c r="F19" s="540"/>
      <c r="G19" s="549"/>
      <c r="H19" s="549"/>
      <c r="I19" s="549"/>
      <c r="J19" s="552"/>
    </row>
    <row r="20" spans="1:10">
      <c r="A20" s="538"/>
      <c r="B20" s="540"/>
      <c r="C20" s="540"/>
      <c r="D20" s="549"/>
      <c r="E20" s="549" t="s">
        <v>70</v>
      </c>
      <c r="F20" s="549"/>
      <c r="G20" s="549" t="s">
        <v>71</v>
      </c>
      <c r="H20" s="549"/>
      <c r="I20" s="549" t="s">
        <v>72</v>
      </c>
      <c r="J20" s="552"/>
    </row>
    <row r="21" spans="1:10">
      <c r="A21" s="538"/>
      <c r="B21" s="540"/>
      <c r="C21" s="540"/>
      <c r="E21" s="549" t="s">
        <v>73</v>
      </c>
      <c r="F21" s="549"/>
      <c r="G21" s="549"/>
      <c r="H21" s="549"/>
      <c r="I21" s="549" t="s">
        <v>74</v>
      </c>
      <c r="J21" s="552"/>
    </row>
    <row r="22" spans="1:10">
      <c r="A22" s="538"/>
      <c r="B22" s="540"/>
      <c r="C22" s="540"/>
      <c r="E22" s="549" t="s">
        <v>75</v>
      </c>
      <c r="F22" s="549"/>
      <c r="G22" s="549"/>
      <c r="H22" s="549"/>
      <c r="I22" s="549" t="s">
        <v>76</v>
      </c>
      <c r="J22" s="552"/>
    </row>
    <row r="23" spans="1:10">
      <c r="A23" s="538"/>
      <c r="B23" s="540"/>
      <c r="C23" s="540"/>
      <c r="E23" s="549" t="s">
        <v>77</v>
      </c>
      <c r="F23" s="549"/>
      <c r="G23" s="549"/>
      <c r="H23" s="549"/>
      <c r="I23" s="549" t="s">
        <v>78</v>
      </c>
      <c r="J23" s="552"/>
    </row>
    <row r="24" spans="1:10">
      <c r="A24" s="538"/>
      <c r="E24" s="549" t="s">
        <v>79</v>
      </c>
      <c r="F24" s="549"/>
      <c r="G24" s="549"/>
      <c r="H24" s="549"/>
      <c r="I24" s="549" t="s">
        <v>80</v>
      </c>
      <c r="J24" s="552"/>
    </row>
    <row r="25" spans="1:10">
      <c r="A25" s="538"/>
      <c r="E25" s="549" t="s">
        <v>81</v>
      </c>
      <c r="F25" s="549"/>
      <c r="G25" s="549"/>
      <c r="H25" s="549"/>
      <c r="I25" s="549" t="s">
        <v>82</v>
      </c>
      <c r="J25" s="552"/>
    </row>
    <row r="26" spans="1:10">
      <c r="A26" s="538"/>
      <c r="D26" s="549" t="s">
        <v>83</v>
      </c>
      <c r="E26" s="549"/>
      <c r="G26" s="549"/>
      <c r="H26" s="549"/>
      <c r="I26" s="549" t="s">
        <v>84</v>
      </c>
      <c r="J26" s="552"/>
    </row>
    <row r="27" spans="1:10">
      <c r="A27" s="538"/>
      <c r="D27" s="549" t="s">
        <v>85</v>
      </c>
      <c r="E27" s="549"/>
      <c r="G27" s="540"/>
      <c r="H27" s="540"/>
      <c r="I27" s="540"/>
      <c r="J27" s="552"/>
    </row>
    <row r="28" spans="1:10">
      <c r="A28" s="538"/>
      <c r="B28" s="540"/>
      <c r="C28" s="549" t="s">
        <v>86</v>
      </c>
      <c r="D28" s="549" t="s">
        <v>87</v>
      </c>
      <c r="E28" s="549" t="s">
        <v>49</v>
      </c>
      <c r="F28" s="551"/>
      <c r="G28" s="540"/>
      <c r="H28" s="540"/>
      <c r="I28" s="540"/>
      <c r="J28" s="552"/>
    </row>
    <row r="29" spans="1:10">
      <c r="A29" s="538"/>
      <c r="D29" s="549"/>
      <c r="E29" s="549" t="s">
        <v>51</v>
      </c>
      <c r="F29" s="549"/>
      <c r="G29" s="540"/>
      <c r="H29" s="540"/>
      <c r="I29" s="540"/>
      <c r="J29" s="552"/>
    </row>
    <row r="30" spans="1:10">
      <c r="A30" s="538"/>
      <c r="B30" s="540"/>
      <c r="D30" s="549"/>
      <c r="E30" s="549" t="s">
        <v>88</v>
      </c>
      <c r="F30" s="551"/>
      <c r="G30" s="540"/>
      <c r="H30" s="540"/>
      <c r="I30" s="540"/>
      <c r="J30" s="552"/>
    </row>
    <row r="31" spans="1:10">
      <c r="A31" s="538"/>
      <c r="B31" s="540"/>
      <c r="C31" s="540"/>
      <c r="D31" s="549" t="s">
        <v>89</v>
      </c>
      <c r="E31" s="549"/>
      <c r="F31" s="551"/>
      <c r="G31" s="540"/>
      <c r="H31" s="540"/>
      <c r="I31" s="540"/>
      <c r="J31" s="552"/>
    </row>
    <row r="32" ht="14.25" customHeight="1" spans="1:10">
      <c r="A32" s="538"/>
      <c r="B32" s="540"/>
      <c r="C32" s="540"/>
      <c r="D32" s="549" t="s">
        <v>90</v>
      </c>
      <c r="E32" s="549"/>
      <c r="F32" s="551"/>
      <c r="G32" s="540"/>
      <c r="H32" s="540"/>
      <c r="I32" s="540"/>
      <c r="J32" s="552"/>
    </row>
    <row r="33" ht="14.25" customHeight="1" spans="1:10">
      <c r="A33" s="538"/>
      <c r="B33" s="540"/>
      <c r="C33" s="540"/>
      <c r="D33" s="549" t="s">
        <v>91</v>
      </c>
      <c r="E33" s="549"/>
      <c r="F33" s="551"/>
      <c r="G33" s="540"/>
      <c r="H33" s="540"/>
      <c r="I33" s="540"/>
      <c r="J33" s="552"/>
    </row>
    <row r="34" ht="14.25" customHeight="1" spans="1:10">
      <c r="A34" s="538"/>
      <c r="B34" s="540"/>
      <c r="C34" s="540"/>
      <c r="D34" s="549" t="s">
        <v>92</v>
      </c>
      <c r="E34" s="549"/>
      <c r="F34" s="551"/>
      <c r="G34" s="540"/>
      <c r="H34" s="552"/>
      <c r="I34" s="552"/>
      <c r="J34" s="552"/>
    </row>
    <row r="35" spans="1:10">
      <c r="A35" s="553"/>
      <c r="B35" s="540"/>
      <c r="C35" s="549" t="s">
        <v>93</v>
      </c>
      <c r="D35" s="549" t="s">
        <v>93</v>
      </c>
      <c r="E35" s="549" t="s">
        <v>94</v>
      </c>
      <c r="F35" s="540"/>
      <c r="G35" s="540"/>
      <c r="H35" s="552"/>
      <c r="I35" s="552"/>
      <c r="J35" s="552"/>
    </row>
    <row r="36" spans="1:10">
      <c r="A36" s="553"/>
      <c r="B36" s="540"/>
      <c r="D36" s="549"/>
      <c r="E36" s="549" t="s">
        <v>95</v>
      </c>
      <c r="F36" s="540"/>
      <c r="G36" s="540"/>
      <c r="H36" s="552"/>
      <c r="I36" s="552"/>
      <c r="J36" s="552"/>
    </row>
    <row r="37" spans="1:10">
      <c r="A37" s="553"/>
      <c r="B37" s="540"/>
      <c r="D37" s="549"/>
      <c r="E37" s="549" t="s">
        <v>96</v>
      </c>
      <c r="F37" s="540"/>
      <c r="G37" s="540"/>
      <c r="H37" s="552"/>
      <c r="I37" s="552"/>
      <c r="J37" s="552"/>
    </row>
    <row r="38" spans="1:10">
      <c r="A38" s="553"/>
      <c r="B38" s="540"/>
      <c r="D38" s="549"/>
      <c r="E38" s="549" t="s">
        <v>97</v>
      </c>
      <c r="F38" s="540"/>
      <c r="G38" s="540"/>
      <c r="H38" s="552"/>
      <c r="I38" s="552"/>
      <c r="J38" s="552"/>
    </row>
    <row r="39" spans="1:10">
      <c r="A39" s="553"/>
      <c r="B39" s="540"/>
      <c r="D39" s="549"/>
      <c r="E39" s="549" t="s">
        <v>98</v>
      </c>
      <c r="F39" s="540"/>
      <c r="G39" s="540"/>
      <c r="H39" s="552"/>
      <c r="I39" s="552"/>
      <c r="J39" s="552"/>
    </row>
    <row r="40" spans="1:10">
      <c r="A40" s="553"/>
      <c r="B40" s="540"/>
      <c r="D40" s="549"/>
      <c r="E40" s="549" t="s">
        <v>99</v>
      </c>
      <c r="F40" s="540"/>
      <c r="G40" s="540"/>
      <c r="H40" s="552"/>
      <c r="I40" s="552"/>
      <c r="J40" s="552"/>
    </row>
    <row r="41" spans="1:10">
      <c r="A41" s="553"/>
      <c r="B41" s="540"/>
      <c r="D41" s="549"/>
      <c r="E41" s="549" t="s">
        <v>100</v>
      </c>
      <c r="F41" s="552"/>
      <c r="G41" s="540"/>
      <c r="H41" s="552"/>
      <c r="I41" s="552"/>
      <c r="J41" s="552"/>
    </row>
    <row r="42" spans="1:9">
      <c r="A42" s="553"/>
      <c r="B42" s="540"/>
      <c r="C42" s="540"/>
      <c r="D42" s="549" t="s">
        <v>101</v>
      </c>
      <c r="E42" s="549" t="s">
        <v>102</v>
      </c>
      <c r="G42" s="540"/>
      <c r="H42" s="552"/>
      <c r="I42" s="552"/>
    </row>
    <row r="43" spans="1:7">
      <c r="A43" s="553"/>
      <c r="B43" s="540"/>
      <c r="C43" s="540"/>
      <c r="D43" s="549"/>
      <c r="E43" s="549" t="s">
        <v>103</v>
      </c>
      <c r="G43" s="540"/>
    </row>
    <row r="44" spans="2:7">
      <c r="B44" s="540"/>
      <c r="C44" s="549"/>
      <c r="D44" s="549" t="s">
        <v>104</v>
      </c>
      <c r="E44" s="549"/>
      <c r="F44" s="540"/>
      <c r="G44" s="540"/>
    </row>
    <row r="45" spans="2:7">
      <c r="B45" s="540"/>
      <c r="C45" s="549"/>
      <c r="D45" s="549" t="s">
        <v>105</v>
      </c>
      <c r="E45" s="549"/>
      <c r="F45" s="552"/>
      <c r="G45" s="540"/>
    </row>
    <row r="46" spans="2:10">
      <c r="B46" s="540"/>
      <c r="C46" s="549"/>
      <c r="D46" s="549" t="s">
        <v>106</v>
      </c>
      <c r="E46" s="549"/>
      <c r="F46" s="552"/>
      <c r="G46" s="540"/>
      <c r="J46" s="552"/>
    </row>
    <row r="47" spans="2:10">
      <c r="B47" s="540"/>
      <c r="C47" s="549"/>
      <c r="D47" s="549" t="s">
        <v>107</v>
      </c>
      <c r="E47" s="549"/>
      <c r="F47" s="552"/>
      <c r="G47" s="540"/>
      <c r="H47" s="552"/>
      <c r="I47" s="552"/>
      <c r="J47" s="552"/>
    </row>
    <row r="48" spans="1:9">
      <c r="A48" s="553"/>
      <c r="B48" s="540"/>
      <c r="C48" s="549" t="s">
        <v>108</v>
      </c>
      <c r="D48" s="549" t="s">
        <v>108</v>
      </c>
      <c r="E48" s="549" t="s">
        <v>109</v>
      </c>
      <c r="G48" s="540"/>
      <c r="H48" s="552"/>
      <c r="I48" s="552"/>
    </row>
    <row r="49" spans="1:7">
      <c r="A49" s="553"/>
      <c r="B49" s="540"/>
      <c r="C49" s="549"/>
      <c r="D49" s="549"/>
      <c r="E49" s="549" t="s">
        <v>110</v>
      </c>
      <c r="G49" s="552"/>
    </row>
    <row r="50" spans="2:7">
      <c r="B50" s="540"/>
      <c r="C50" s="549"/>
      <c r="D50" s="549" t="s">
        <v>111</v>
      </c>
      <c r="E50" s="549"/>
      <c r="F50" s="540"/>
      <c r="G50" s="552"/>
    </row>
    <row r="51" spans="2:7">
      <c r="B51" s="540"/>
      <c r="C51" s="549"/>
      <c r="D51" s="549" t="s">
        <v>112</v>
      </c>
      <c r="E51" s="549"/>
      <c r="G51" s="552"/>
    </row>
    <row r="52" spans="2:7">
      <c r="B52" s="552"/>
      <c r="C52" s="549" t="s">
        <v>113</v>
      </c>
      <c r="D52" s="549" t="s">
        <v>114</v>
      </c>
      <c r="E52" s="549"/>
      <c r="G52" s="552"/>
    </row>
    <row r="53" spans="3:5">
      <c r="C53" s="549"/>
      <c r="D53" s="549" t="s">
        <v>115</v>
      </c>
      <c r="E53" s="549"/>
    </row>
    <row r="54" spans="3:5">
      <c r="C54" s="549"/>
      <c r="D54" s="549" t="s">
        <v>116</v>
      </c>
      <c r="E54" s="549"/>
    </row>
  </sheetData>
  <sheetProtection password="EF09" sheet="1" objects="1" scenarios="1"/>
  <mergeCells count="1">
    <mergeCell ref="B3:C3"/>
  </mergeCells>
  <hyperlinks>
    <hyperlink ref="B2" location="封面!A1" display="评估申报表封面"/>
    <hyperlink ref="D4" location="汇总表!A1" display="汇总表"/>
    <hyperlink ref="E4" location="分类汇总!A1" display="分类汇总表"/>
    <hyperlink ref="C6" location="流动汇总!A1" display="流动资产"/>
    <hyperlink ref="E6" location="现金!A1" display="现金"/>
    <hyperlink ref="E7" location="银行存款!A1" display="银行存款"/>
    <hyperlink ref="E8" location="其他货币资金!A1" display="其他货币资金"/>
    <hyperlink ref="D9" location="交易性金融资产汇总!A1" display="交易性金融资产"/>
    <hyperlink ref="E9" location="'交易性-股票'!A1" display="股票投资"/>
    <hyperlink ref="E10" location="'交易性-债券'!A1" display="债券投资"/>
    <hyperlink ref="D12" location="应收票据!A1" display="应收票据"/>
    <hyperlink ref="D13" location="应收账款!A1" display="应收账款"/>
    <hyperlink ref="D18" location="存货汇总!A1" display="存货"/>
    <hyperlink ref="E19" location="原材料!A1" display="原材料"/>
    <hyperlink ref="E18" location="'材料采购（在途物资）'!A1" display="材料采购（在途物资）"/>
    <hyperlink ref="E22" location="'产成品（库存商品）'!A1" display="产成品（库存商品）"/>
    <hyperlink ref="E23" location="'在产品（自制半成品）'!A1" display="在产品（自制半成品）"/>
    <hyperlink ref="C28" location="长期投资汇总!A1" display="长期投资"/>
    <hyperlink ref="C35" location="固定资产汇总!A1" display="固定资产"/>
    <hyperlink ref="E35" location="房屋建筑物!A1" display="房屋建筑物"/>
    <hyperlink ref="E36" location="构筑物!A1" display="构筑物及其他辅助设施"/>
    <hyperlink ref="E37" location="管道沟槽!A1" display="管道及沟槽"/>
    <hyperlink ref="E38" location="机器设备!A1" display="机器设备"/>
    <hyperlink ref="E39" location="车辆!A1" display="车辆"/>
    <hyperlink ref="E40" location="电子设备!A1" display="电子设备"/>
    <hyperlink ref="D44" location="工程物资!A1" display="工程物资"/>
    <hyperlink ref="E42" location="'在建（土建）'!A1" display="在建工程-土建工程"/>
    <hyperlink ref="E43" location="'在建（设备）'!A1" display="在建工程-设备安装工程"/>
    <hyperlink ref="D45" location="固定资产清理!A1" display="固定资产清理"/>
    <hyperlink ref="G6" location="流动负债汇总!A1" display="流动负债"/>
    <hyperlink ref="I6" location="短期借款!A1" display="短期借款"/>
    <hyperlink ref="I8" location="应付票据!A1" display="应付票据"/>
    <hyperlink ref="I9" location="应付账款!A1" display="应付账款"/>
    <hyperlink ref="I10" location="预收账款!A1" display="预收款项"/>
    <hyperlink ref="I15" location="其他应付款!A1" display="其他应付款"/>
    <hyperlink ref="I11" location="职工薪酬!A1" display="应付职工薪酬"/>
    <hyperlink ref="I12" location="应交税费!A1" display="应交税费"/>
    <hyperlink ref="I17" location="其他流动负债!A1" display="其他流动负债"/>
    <hyperlink ref="G20" location="'非流动负债汇总 '!A1" display="非流动负债"/>
    <hyperlink ref="I20" location="长期借款!A1" display="长期借款"/>
    <hyperlink ref="I22" location="长期应付款!A1" display="长期应付款"/>
    <hyperlink ref="I26" location="其他非流动负债!A1" display="其他非流动负债"/>
    <hyperlink ref="I25" location="递延所得税负债!A1" display="递延所得税负债"/>
    <hyperlink ref="B3" location="填表说明!A1" display="评估申报表说明（填表前请先阅读）"/>
    <hyperlink ref="C4" location="资产负债表!A1" display="资产负债表"/>
    <hyperlink ref="I21" location="应付债券!A1" display="应付债券"/>
    <hyperlink ref="I23" location="专项应付款!A1" display="专项应付款"/>
    <hyperlink ref="B4" location="基本情况!A1" display="基本情况表"/>
    <hyperlink ref="D6" location="流动汇总!B6" display="货币资金"/>
    <hyperlink ref="E24" location="发出商品!A1" display="发出商品"/>
    <hyperlink ref="B3:C3" location="填表说明!B2" display="评估申报表说明（填表前请先阅读）"/>
    <hyperlink ref="E41" location="土地!A1" display="土地"/>
    <hyperlink ref="E28" location="'可出售-股票'!A1" display="股票投资"/>
    <hyperlink ref="E29" location="'可出售-债券'!A1" display="债券投资"/>
    <hyperlink ref="D16" location="'应收股利（利润）'!A1" display="应收股利"/>
    <hyperlink ref="D15" location="应收利息!A1" display="应收利息"/>
    <hyperlink ref="D17" location="其他应收款!A1" display="其他应收款"/>
    <hyperlink ref="D14" location="预付账款!A1" display="预付账款"/>
    <hyperlink ref="D32" location="长期应收!A1" display="长期应收款"/>
    <hyperlink ref="D33" location="股权投资!A1" display="长期股权投资"/>
    <hyperlink ref="D34" location="投资性房地产!A1" display="投资性房地产"/>
    <hyperlink ref="D52" location="长期待摊费用!A1" display="长期待摊费用"/>
    <hyperlink ref="E48" location="'在建（土建）'!A1" display="土地使用权"/>
    <hyperlink ref="E49" location="'在建（设备）'!A1" display="其他无形资产"/>
    <hyperlink ref="I24" location="预计负债!A1" display="预计负债"/>
    <hyperlink ref="E11" location="'交易性-基金'!A1" display="基金投资"/>
    <hyperlink ref="E20" location="在库周转材料!A1" display="在库周转材料"/>
    <hyperlink ref="E21" location="委托加工物资!A1" display="委托加工物资"/>
    <hyperlink ref="E25" location="在用周转材料!A1" display="在用周转材料"/>
    <hyperlink ref="D26" location="一年到期非流动资产!A1" display="一年到期非流动资产"/>
    <hyperlink ref="D27" location="其他流动资产!A1" display="其他流动资产"/>
    <hyperlink ref="D28" location="可供出售金融资产汇总!A1" display="可供出售金融资产"/>
    <hyperlink ref="E30" location="'可出售-其他'!A1" display="其他投资"/>
    <hyperlink ref="D31" location="持有到期投资!A1" display="持有至到期投资"/>
    <hyperlink ref="D35" location="固定资产汇总!B18" display="固定资产"/>
    <hyperlink ref="D42" location="固定资产汇总!B20" display="在建工程"/>
    <hyperlink ref="D46" location="生产性生物资产!A1" display="生产性生物资产"/>
    <hyperlink ref="D47" location="油气资产!A1" display="油气资产"/>
    <hyperlink ref="C48" location="无形资产汇总!A1" display="无形资产"/>
    <hyperlink ref="D48" location="无形资产汇总!B10" display="无形资产"/>
    <hyperlink ref="D50" location="开发支出!A1" display="开发支出"/>
    <hyperlink ref="D51" location="商誉!A1" display="商誉"/>
    <hyperlink ref="D53" location="递延所得税资产!A1" display="递延所得税资产"/>
    <hyperlink ref="C52" location="汇总表!A16" display="其他资产"/>
    <hyperlink ref="D54" location="其他非流动资产!A1" display="其他非流动资产"/>
    <hyperlink ref="I7" location="交易性金融负债!A1" display="交易性金融负债"/>
    <hyperlink ref="I13" location="应付利息!A1" display="应付利息"/>
    <hyperlink ref="I14" location="'应付股利（利润）'!A1" display="应付股利（应付利润）"/>
    <hyperlink ref="I16" location="一年到期非流动负债!A1" display="一年内到期的非流动负债"/>
  </hyperlinks>
  <pageMargins left="0.747916666666667" right="0.747916666666667" top="0.786805555555556" bottom="0.196527777777778" header="0" footer="0"/>
  <pageSetup paperSize="9" scale="71" orientation="portrait"/>
  <headerFooter alignWithMargins="0"/>
  <drawing r:id="rId1"/>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3" sqref="A3:P3"/>
    </sheetView>
  </sheetViews>
  <sheetFormatPr defaultColWidth="9" defaultRowHeight="15.75" customHeight="1"/>
  <cols>
    <col min="1" max="1" width="5.75" style="3" customWidth="1"/>
    <col min="2" max="2" width="14.75" style="3" customWidth="1"/>
    <col min="3" max="3" width="11.25" style="3" customWidth="1"/>
    <col min="4" max="4" width="5.125" style="3" customWidth="1"/>
    <col min="5" max="5" width="10.25" style="243" hidden="1" customWidth="1" outlineLevel="1"/>
    <col min="6" max="6" width="6.875" style="243" hidden="1" customWidth="1" outlineLevel="1"/>
    <col min="7" max="8" width="13.125" style="243" hidden="1" customWidth="1" outlineLevel="1"/>
    <col min="9" max="9" width="11.125" style="243" customWidth="1" collapsed="1"/>
    <col min="10" max="10" width="11.25" style="243" customWidth="1"/>
    <col min="11" max="11" width="12.75" style="243" customWidth="1"/>
    <col min="12" max="12" width="11.25" style="3" customWidth="1"/>
    <col min="13" max="13" width="11.25" style="243" customWidth="1"/>
    <col min="14" max="14" width="12.5" style="243" customWidth="1"/>
    <col min="15" max="15" width="7" style="243" customWidth="1"/>
    <col min="16" max="16" width="8.125" style="3" customWidth="1"/>
    <col min="17" max="16384" width="9" style="3"/>
  </cols>
  <sheetData>
    <row r="1" spans="1:16">
      <c r="A1" s="4" t="s">
        <v>118</v>
      </c>
      <c r="B1" s="47" t="s">
        <v>240</v>
      </c>
      <c r="C1" s="2"/>
      <c r="D1" s="2"/>
      <c r="E1" s="2"/>
      <c r="F1" s="2"/>
      <c r="G1" s="2"/>
      <c r="H1" s="2"/>
      <c r="I1" s="2"/>
      <c r="J1" s="2"/>
      <c r="K1" s="2"/>
      <c r="L1" s="2"/>
      <c r="M1" s="2"/>
      <c r="N1" s="2"/>
      <c r="O1" s="2"/>
      <c r="P1" s="2"/>
    </row>
    <row r="2" s="1" customFormat="1" ht="30" customHeight="1" spans="1:16">
      <c r="A2" s="7" t="s">
        <v>421</v>
      </c>
      <c r="B2" s="48"/>
      <c r="C2" s="48"/>
      <c r="D2" s="48"/>
      <c r="E2" s="48"/>
      <c r="F2" s="48"/>
      <c r="G2" s="48"/>
      <c r="H2" s="48"/>
      <c r="I2" s="48"/>
      <c r="J2" s="48"/>
      <c r="K2" s="48"/>
      <c r="L2" s="48"/>
      <c r="M2" s="48"/>
      <c r="N2" s="48"/>
      <c r="O2" s="48"/>
      <c r="P2" s="48"/>
    </row>
    <row r="3" ht="14.1" customHeight="1" spans="1:16">
      <c r="A3" s="9" t="str">
        <f>CONCATENATE(封面!D9,封面!F9,封面!G9,封面!H9,封面!I9,封面!J9,封面!K9)</f>
        <v>评估基准日：2022年3月28日</v>
      </c>
      <c r="B3" s="9"/>
      <c r="C3" s="9"/>
      <c r="D3" s="9"/>
      <c r="E3" s="9"/>
      <c r="F3" s="9"/>
      <c r="G3" s="25"/>
      <c r="H3" s="25"/>
      <c r="I3" s="25"/>
      <c r="J3" s="25"/>
      <c r="K3" s="25"/>
      <c r="L3" s="25"/>
      <c r="M3" s="25"/>
      <c r="N3" s="25"/>
      <c r="O3" s="25"/>
      <c r="P3" s="25"/>
    </row>
    <row r="4" customHeight="1" spans="1:16">
      <c r="A4" s="10" t="str">
        <f>封面!D7&amp;封面!F7</f>
        <v>产权持有单位：黑龙江龙煤矿山建设有限公司</v>
      </c>
      <c r="P4" s="33" t="s">
        <v>147</v>
      </c>
    </row>
    <row r="5" s="2" customFormat="1" customHeight="1" spans="1:16">
      <c r="A5" s="11" t="s">
        <v>210</v>
      </c>
      <c r="B5" s="11" t="s">
        <v>422</v>
      </c>
      <c r="C5" s="11" t="s">
        <v>423</v>
      </c>
      <c r="D5" s="101" t="s">
        <v>407</v>
      </c>
      <c r="E5" s="11" t="s">
        <v>243</v>
      </c>
      <c r="F5" s="11"/>
      <c r="G5" s="11"/>
      <c r="H5" s="50" t="s">
        <v>318</v>
      </c>
      <c r="I5" s="249" t="s">
        <v>245</v>
      </c>
      <c r="J5" s="250"/>
      <c r="K5" s="251"/>
      <c r="L5" s="252" t="s">
        <v>246</v>
      </c>
      <c r="M5" s="253"/>
      <c r="N5" s="254"/>
      <c r="O5" s="255" t="s">
        <v>248</v>
      </c>
      <c r="P5" s="11" t="s">
        <v>213</v>
      </c>
    </row>
    <row r="6" s="2" customFormat="1" customHeight="1" spans="1:16">
      <c r="A6" s="14"/>
      <c r="B6" s="14"/>
      <c r="C6" s="14"/>
      <c r="D6" s="241"/>
      <c r="E6" s="11" t="s">
        <v>408</v>
      </c>
      <c r="F6" s="11" t="s">
        <v>409</v>
      </c>
      <c r="G6" s="11" t="s">
        <v>182</v>
      </c>
      <c r="H6" s="51"/>
      <c r="I6" s="11" t="s">
        <v>408</v>
      </c>
      <c r="J6" s="11" t="s">
        <v>409</v>
      </c>
      <c r="K6" s="11" t="s">
        <v>182</v>
      </c>
      <c r="L6" s="256" t="s">
        <v>410</v>
      </c>
      <c r="M6" s="255" t="s">
        <v>409</v>
      </c>
      <c r="N6" s="255" t="s">
        <v>182</v>
      </c>
      <c r="O6" s="143"/>
      <c r="P6" s="14"/>
    </row>
    <row r="7" customHeight="1" spans="1:16">
      <c r="A7" s="63"/>
      <c r="B7" s="97"/>
      <c r="C7" s="14"/>
      <c r="D7" s="244"/>
      <c r="E7" s="245"/>
      <c r="F7" s="30" t="str">
        <f t="shared" ref="F7:F25" si="0">IF(E7=0,"",G7/E7)</f>
        <v/>
      </c>
      <c r="G7" s="246"/>
      <c r="H7" s="246"/>
      <c r="I7" s="246"/>
      <c r="J7" s="246"/>
      <c r="K7" s="30"/>
      <c r="L7" s="60"/>
      <c r="M7" s="30"/>
      <c r="N7" s="30"/>
      <c r="O7" s="30" t="str">
        <f t="shared" ref="O7:O25" si="1">IF(K7=0,"",(N7-K7)/K7*100)</f>
        <v/>
      </c>
      <c r="P7" s="34"/>
    </row>
    <row r="8" customHeight="1" spans="1:16">
      <c r="A8" s="14"/>
      <c r="B8" s="16"/>
      <c r="C8" s="14"/>
      <c r="D8" s="34"/>
      <c r="E8" s="247"/>
      <c r="F8" s="30" t="str">
        <f t="shared" si="0"/>
        <v/>
      </c>
      <c r="G8" s="248"/>
      <c r="H8" s="248"/>
      <c r="I8" s="248"/>
      <c r="J8" s="248"/>
      <c r="K8" s="30"/>
      <c r="L8" s="60"/>
      <c r="M8" s="30"/>
      <c r="N8" s="30"/>
      <c r="O8" s="30" t="str">
        <f t="shared" si="1"/>
        <v/>
      </c>
      <c r="P8" s="34"/>
    </row>
    <row r="9" customHeight="1" spans="1:16">
      <c r="A9" s="14"/>
      <c r="B9" s="19"/>
      <c r="C9" s="14"/>
      <c r="D9" s="34"/>
      <c r="E9" s="247"/>
      <c r="F9" s="30" t="str">
        <f t="shared" si="0"/>
        <v/>
      </c>
      <c r="G9" s="248"/>
      <c r="H9" s="248"/>
      <c r="I9" s="248"/>
      <c r="J9" s="248"/>
      <c r="K9" s="30"/>
      <c r="L9" s="60"/>
      <c r="M9" s="30"/>
      <c r="N9" s="30"/>
      <c r="O9" s="30" t="str">
        <f t="shared" si="1"/>
        <v/>
      </c>
      <c r="P9" s="34"/>
    </row>
    <row r="10" customHeight="1" spans="1:16">
      <c r="A10" s="14"/>
      <c r="B10" s="19"/>
      <c r="C10" s="14"/>
      <c r="D10" s="34"/>
      <c r="E10" s="247"/>
      <c r="F10" s="30" t="str">
        <f t="shared" si="0"/>
        <v/>
      </c>
      <c r="G10" s="248"/>
      <c r="H10" s="248"/>
      <c r="I10" s="248"/>
      <c r="J10" s="248"/>
      <c r="K10" s="30"/>
      <c r="L10" s="60"/>
      <c r="M10" s="30"/>
      <c r="N10" s="30"/>
      <c r="O10" s="30" t="str">
        <f t="shared" si="1"/>
        <v/>
      </c>
      <c r="P10" s="34"/>
    </row>
    <row r="11" customHeight="1" spans="1:16">
      <c r="A11" s="14"/>
      <c r="B11" s="19"/>
      <c r="C11" s="14"/>
      <c r="D11" s="34"/>
      <c r="E11" s="247"/>
      <c r="F11" s="30" t="str">
        <f t="shared" si="0"/>
        <v/>
      </c>
      <c r="G11" s="248"/>
      <c r="H11" s="248"/>
      <c r="I11" s="248"/>
      <c r="J11" s="248"/>
      <c r="K11" s="30"/>
      <c r="L11" s="60"/>
      <c r="M11" s="30"/>
      <c r="N11" s="30"/>
      <c r="O11" s="30" t="str">
        <f t="shared" si="1"/>
        <v/>
      </c>
      <c r="P11" s="34"/>
    </row>
    <row r="12" customHeight="1" spans="1:16">
      <c r="A12" s="14"/>
      <c r="B12" s="19"/>
      <c r="C12" s="14"/>
      <c r="D12" s="34"/>
      <c r="E12" s="247"/>
      <c r="F12" s="30" t="str">
        <f t="shared" si="0"/>
        <v/>
      </c>
      <c r="G12" s="248"/>
      <c r="H12" s="248"/>
      <c r="I12" s="248"/>
      <c r="J12" s="248"/>
      <c r="K12" s="30"/>
      <c r="L12" s="60"/>
      <c r="M12" s="30"/>
      <c r="N12" s="30"/>
      <c r="O12" s="30" t="str">
        <f t="shared" si="1"/>
        <v/>
      </c>
      <c r="P12" s="34"/>
    </row>
    <row r="13" customHeight="1" spans="1:16">
      <c r="A13" s="14"/>
      <c r="B13" s="19"/>
      <c r="C13" s="14"/>
      <c r="D13" s="34"/>
      <c r="E13" s="247"/>
      <c r="F13" s="30" t="str">
        <f t="shared" si="0"/>
        <v/>
      </c>
      <c r="G13" s="248"/>
      <c r="H13" s="248"/>
      <c r="I13" s="248"/>
      <c r="J13" s="248"/>
      <c r="K13" s="30"/>
      <c r="L13" s="60"/>
      <c r="M13" s="30"/>
      <c r="N13" s="30"/>
      <c r="O13" s="30" t="str">
        <f t="shared" si="1"/>
        <v/>
      </c>
      <c r="P13" s="34"/>
    </row>
    <row r="14" customHeight="1" spans="1:16">
      <c r="A14" s="14"/>
      <c r="B14" s="16"/>
      <c r="C14" s="14"/>
      <c r="D14" s="34"/>
      <c r="E14" s="247"/>
      <c r="F14" s="30" t="str">
        <f t="shared" si="0"/>
        <v/>
      </c>
      <c r="G14" s="248"/>
      <c r="H14" s="248"/>
      <c r="I14" s="248"/>
      <c r="J14" s="248"/>
      <c r="K14" s="30"/>
      <c r="L14" s="60"/>
      <c r="M14" s="30"/>
      <c r="N14" s="30"/>
      <c r="O14" s="30" t="str">
        <f t="shared" si="1"/>
        <v/>
      </c>
      <c r="P14" s="34"/>
    </row>
    <row r="15" customHeight="1" spans="1:16">
      <c r="A15" s="14"/>
      <c r="B15" s="16"/>
      <c r="C15" s="14"/>
      <c r="D15" s="34"/>
      <c r="E15" s="247"/>
      <c r="F15" s="30" t="str">
        <f t="shared" si="0"/>
        <v/>
      </c>
      <c r="G15" s="248"/>
      <c r="H15" s="248"/>
      <c r="I15" s="248"/>
      <c r="J15" s="248"/>
      <c r="K15" s="30"/>
      <c r="L15" s="60"/>
      <c r="M15" s="30"/>
      <c r="N15" s="30"/>
      <c r="O15" s="30" t="str">
        <f t="shared" si="1"/>
        <v/>
      </c>
      <c r="P15" s="34"/>
    </row>
    <row r="16" customHeight="1" spans="1:16">
      <c r="A16" s="14"/>
      <c r="B16" s="19"/>
      <c r="C16" s="14"/>
      <c r="D16" s="34"/>
      <c r="E16" s="247"/>
      <c r="F16" s="30" t="str">
        <f t="shared" si="0"/>
        <v/>
      </c>
      <c r="G16" s="248"/>
      <c r="H16" s="248"/>
      <c r="I16" s="248"/>
      <c r="J16" s="248"/>
      <c r="K16" s="30"/>
      <c r="L16" s="60"/>
      <c r="M16" s="30"/>
      <c r="N16" s="30"/>
      <c r="O16" s="30" t="str">
        <f t="shared" si="1"/>
        <v/>
      </c>
      <c r="P16" s="34"/>
    </row>
    <row r="17" customHeight="1" spans="1:16">
      <c r="A17" s="14"/>
      <c r="B17" s="19"/>
      <c r="C17" s="14"/>
      <c r="D17" s="34"/>
      <c r="E17" s="247"/>
      <c r="F17" s="30" t="str">
        <f t="shared" si="0"/>
        <v/>
      </c>
      <c r="G17" s="248"/>
      <c r="H17" s="248"/>
      <c r="I17" s="248"/>
      <c r="J17" s="248"/>
      <c r="K17" s="30"/>
      <c r="L17" s="60"/>
      <c r="M17" s="30"/>
      <c r="N17" s="30"/>
      <c r="O17" s="30" t="str">
        <f t="shared" si="1"/>
        <v/>
      </c>
      <c r="P17" s="34"/>
    </row>
    <row r="18" customHeight="1" spans="1:16">
      <c r="A18" s="14"/>
      <c r="B18" s="19"/>
      <c r="C18" s="14"/>
      <c r="D18" s="34"/>
      <c r="E18" s="247"/>
      <c r="F18" s="30" t="str">
        <f t="shared" si="0"/>
        <v/>
      </c>
      <c r="G18" s="248"/>
      <c r="H18" s="248"/>
      <c r="I18" s="248"/>
      <c r="J18" s="248"/>
      <c r="K18" s="30"/>
      <c r="L18" s="60"/>
      <c r="M18" s="30"/>
      <c r="N18" s="30"/>
      <c r="O18" s="30" t="str">
        <f t="shared" si="1"/>
        <v/>
      </c>
      <c r="P18" s="34"/>
    </row>
    <row r="19" customHeight="1" spans="1:16">
      <c r="A19" s="14"/>
      <c r="B19" s="19"/>
      <c r="C19" s="14"/>
      <c r="D19" s="34"/>
      <c r="E19" s="247"/>
      <c r="F19" s="30" t="str">
        <f t="shared" si="0"/>
        <v/>
      </c>
      <c r="G19" s="248"/>
      <c r="H19" s="248"/>
      <c r="I19" s="248"/>
      <c r="J19" s="248"/>
      <c r="K19" s="30"/>
      <c r="L19" s="60"/>
      <c r="M19" s="30"/>
      <c r="N19" s="30"/>
      <c r="O19" s="30" t="str">
        <f t="shared" si="1"/>
        <v/>
      </c>
      <c r="P19" s="34"/>
    </row>
    <row r="20" customHeight="1" spans="1:16">
      <c r="A20" s="14"/>
      <c r="B20" s="19"/>
      <c r="C20" s="14"/>
      <c r="D20" s="34"/>
      <c r="E20" s="247"/>
      <c r="F20" s="30" t="str">
        <f t="shared" si="0"/>
        <v/>
      </c>
      <c r="G20" s="248"/>
      <c r="H20" s="248"/>
      <c r="I20" s="248"/>
      <c r="J20" s="248"/>
      <c r="K20" s="30"/>
      <c r="L20" s="60"/>
      <c r="M20" s="30"/>
      <c r="N20" s="30"/>
      <c r="O20" s="30" t="str">
        <f t="shared" si="1"/>
        <v/>
      </c>
      <c r="P20" s="34"/>
    </row>
    <row r="21" customHeight="1" spans="1:16">
      <c r="A21" s="14"/>
      <c r="B21" s="19"/>
      <c r="C21" s="14"/>
      <c r="D21" s="34"/>
      <c r="E21" s="247"/>
      <c r="F21" s="30" t="str">
        <f t="shared" si="0"/>
        <v/>
      </c>
      <c r="G21" s="248"/>
      <c r="H21" s="248"/>
      <c r="I21" s="248"/>
      <c r="J21" s="248"/>
      <c r="K21" s="30"/>
      <c r="L21" s="60"/>
      <c r="M21" s="30"/>
      <c r="N21" s="30"/>
      <c r="O21" s="30" t="str">
        <f t="shared" si="1"/>
        <v/>
      </c>
      <c r="P21" s="34"/>
    </row>
    <row r="22" customHeight="1" spans="1:16">
      <c r="A22" s="14"/>
      <c r="B22" s="16"/>
      <c r="C22" s="14"/>
      <c r="D22" s="34"/>
      <c r="E22" s="247"/>
      <c r="F22" s="30" t="str">
        <f t="shared" si="0"/>
        <v/>
      </c>
      <c r="G22" s="248"/>
      <c r="H22" s="248"/>
      <c r="I22" s="248"/>
      <c r="J22" s="248"/>
      <c r="K22" s="30"/>
      <c r="L22" s="60"/>
      <c r="M22" s="30"/>
      <c r="N22" s="30"/>
      <c r="O22" s="30" t="str">
        <f t="shared" si="1"/>
        <v/>
      </c>
      <c r="P22" s="34"/>
    </row>
    <row r="23" customHeight="1" spans="1:16">
      <c r="A23" s="14"/>
      <c r="B23" s="16"/>
      <c r="C23" s="14"/>
      <c r="D23" s="34"/>
      <c r="E23" s="247"/>
      <c r="F23" s="30" t="str">
        <f t="shared" si="0"/>
        <v/>
      </c>
      <c r="G23" s="248"/>
      <c r="H23" s="248"/>
      <c r="I23" s="248"/>
      <c r="J23" s="248"/>
      <c r="K23" s="30"/>
      <c r="L23" s="60"/>
      <c r="M23" s="30"/>
      <c r="N23" s="30"/>
      <c r="O23" s="30" t="str">
        <f t="shared" si="1"/>
        <v/>
      </c>
      <c r="P23" s="34"/>
    </row>
    <row r="24" customHeight="1" spans="1:16">
      <c r="A24" s="14"/>
      <c r="B24" s="19"/>
      <c r="C24" s="14"/>
      <c r="D24" s="34"/>
      <c r="E24" s="247"/>
      <c r="F24" s="30" t="str">
        <f t="shared" si="0"/>
        <v/>
      </c>
      <c r="G24" s="248"/>
      <c r="H24" s="248"/>
      <c r="I24" s="248"/>
      <c r="J24" s="248"/>
      <c r="K24" s="30"/>
      <c r="L24" s="60"/>
      <c r="M24" s="30"/>
      <c r="N24" s="30"/>
      <c r="O24" s="30" t="str">
        <f t="shared" si="1"/>
        <v/>
      </c>
      <c r="P24" s="34"/>
    </row>
    <row r="25" customHeight="1" spans="1:16">
      <c r="A25" s="14"/>
      <c r="B25" s="19"/>
      <c r="C25" s="14"/>
      <c r="D25" s="34"/>
      <c r="E25" s="247"/>
      <c r="F25" s="30" t="str">
        <f t="shared" si="0"/>
        <v/>
      </c>
      <c r="G25" s="248"/>
      <c r="H25" s="248"/>
      <c r="I25" s="248"/>
      <c r="J25" s="248"/>
      <c r="K25" s="30"/>
      <c r="L25" s="60"/>
      <c r="M25" s="30"/>
      <c r="N25" s="30"/>
      <c r="O25" s="30" t="str">
        <f t="shared" si="1"/>
        <v/>
      </c>
      <c r="P25" s="34"/>
    </row>
    <row r="26" customHeight="1" spans="1:16">
      <c r="A26" s="14"/>
      <c r="B26" s="19"/>
      <c r="C26" s="14"/>
      <c r="D26" s="34"/>
      <c r="E26" s="247"/>
      <c r="F26" s="248"/>
      <c r="G26" s="248"/>
      <c r="H26" s="248"/>
      <c r="I26" s="248"/>
      <c r="J26" s="248"/>
      <c r="K26" s="30"/>
      <c r="L26" s="60"/>
      <c r="M26" s="30"/>
      <c r="N26" s="30"/>
      <c r="O26" s="30"/>
      <c r="P26" s="34"/>
    </row>
    <row r="27" customHeight="1" spans="1:16">
      <c r="A27" s="20" t="s">
        <v>357</v>
      </c>
      <c r="B27" s="22"/>
      <c r="C27" s="14"/>
      <c r="D27" s="34"/>
      <c r="E27" s="60"/>
      <c r="F27" s="30"/>
      <c r="G27" s="30">
        <f>SUM(G7:G26)</f>
        <v>0</v>
      </c>
      <c r="H27" s="30"/>
      <c r="I27" s="30"/>
      <c r="J27" s="30"/>
      <c r="K27" s="30">
        <f>SUM(K7:K26)</f>
        <v>0</v>
      </c>
      <c r="L27" s="60"/>
      <c r="M27" s="30"/>
      <c r="N27" s="30">
        <f>SUM(N7:N26)</f>
        <v>0</v>
      </c>
      <c r="O27" s="30" t="str">
        <f>IF(K27=0,"",(N27-K27)/K27*100)</f>
        <v/>
      </c>
      <c r="P27" s="34"/>
    </row>
    <row r="28" customHeight="1" spans="1:11">
      <c r="A28" s="46" t="str">
        <f>封面!D11&amp;封面!G11</f>
        <v>产权持有单位填表人：徐萍</v>
      </c>
      <c r="K28" s="10" t="str">
        <f>"评估人员："&amp;封面!G20</f>
        <v>评估人员：</v>
      </c>
    </row>
    <row r="29" customHeight="1" spans="1:1">
      <c r="A29" s="46" t="str">
        <f>CONCATENATE(封面!D13,封面!F13,封面!G13,封面!H13,封面!I13,封面!J13,封面!K13)</f>
        <v>填表日期：2022年4月1日</v>
      </c>
    </row>
  </sheetData>
  <mergeCells count="13">
    <mergeCell ref="A2:P2"/>
    <mergeCell ref="A3:P3"/>
    <mergeCell ref="E5:G5"/>
    <mergeCell ref="I5:K5"/>
    <mergeCell ref="L5:N5"/>
    <mergeCell ref="A27:B27"/>
    <mergeCell ref="A5:A6"/>
    <mergeCell ref="B5:B6"/>
    <mergeCell ref="C5:C6"/>
    <mergeCell ref="D5:D6"/>
    <mergeCell ref="H5:H6"/>
    <mergeCell ref="O5:O6"/>
    <mergeCell ref="P5:P6"/>
  </mergeCells>
  <hyperlinks>
    <hyperlink ref="A1" location="索引目录!E24" display="返回索引页"/>
    <hyperlink ref="B1" location="存货汇总!B12"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Roman,常规"3-9-7
&amp;"宋体,常规"共&amp;"Times New Roman,常规"&amp;N&amp;"宋体,常规"页第&amp;"Times New Roman,常规"&amp;P&amp;"宋体,常规"页</oddHead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3" sqref="A3:P3"/>
    </sheetView>
  </sheetViews>
  <sheetFormatPr defaultColWidth="9" defaultRowHeight="15.75" customHeight="1"/>
  <cols>
    <col min="1" max="1" width="5.875" style="3" customWidth="1"/>
    <col min="2" max="2" width="17.5" style="3" customWidth="1"/>
    <col min="3" max="3" width="8" style="123" customWidth="1"/>
    <col min="4" max="4" width="6.5" style="123" customWidth="1"/>
    <col min="5" max="5" width="5" style="3" customWidth="1"/>
    <col min="6" max="6" width="10.625" style="3" hidden="1" customWidth="1" outlineLevel="1"/>
    <col min="7" max="7" width="13.75" style="3" hidden="1" customWidth="1" outlineLevel="1"/>
    <col min="8" max="8" width="12.625" style="3" hidden="1" customWidth="1" outlineLevel="1"/>
    <col min="9" max="9" width="10" style="3" customWidth="1" collapsed="1"/>
    <col min="10" max="10" width="12.75" style="3" customWidth="1"/>
    <col min="11" max="11" width="9.25" style="3" customWidth="1"/>
    <col min="12" max="12" width="8.5" style="3" customWidth="1"/>
    <col min="13" max="13" width="8.375" style="3" customWidth="1"/>
    <col min="14" max="14" width="13.875" style="3" customWidth="1"/>
    <col min="15" max="15" width="7" style="3" customWidth="1"/>
    <col min="16" max="16" width="9.875" style="3" customWidth="1"/>
    <col min="17" max="16384" width="9" style="3"/>
  </cols>
  <sheetData>
    <row r="1" spans="1:16">
      <c r="A1" s="4" t="s">
        <v>118</v>
      </c>
      <c r="B1" s="47" t="s">
        <v>240</v>
      </c>
      <c r="C1" s="238"/>
      <c r="D1" s="238"/>
      <c r="E1" s="2"/>
      <c r="F1" s="2"/>
      <c r="G1" s="2"/>
      <c r="H1" s="2"/>
      <c r="I1" s="2"/>
      <c r="J1" s="2"/>
      <c r="K1" s="2"/>
      <c r="L1" s="2"/>
      <c r="M1" s="2"/>
      <c r="N1" s="2"/>
      <c r="O1" s="2"/>
      <c r="P1" s="2"/>
    </row>
    <row r="2" s="1" customFormat="1" ht="30" customHeight="1" spans="1:16">
      <c r="A2" s="7" t="s">
        <v>424</v>
      </c>
      <c r="B2" s="48"/>
      <c r="C2" s="48"/>
      <c r="D2" s="48"/>
      <c r="E2" s="48"/>
      <c r="F2" s="48"/>
      <c r="G2" s="48"/>
      <c r="H2" s="48"/>
      <c r="I2" s="48"/>
      <c r="J2" s="48"/>
      <c r="K2" s="48"/>
      <c r="L2" s="48"/>
      <c r="M2" s="48"/>
      <c r="N2" s="48"/>
      <c r="O2" s="48"/>
      <c r="P2" s="48"/>
    </row>
    <row r="3" ht="14.1" customHeight="1" spans="1:16">
      <c r="A3" s="9" t="str">
        <f>CONCATENATE(封面!D9,封面!F9,封面!G9,封面!H9,封面!I9,封面!J9,封面!K9)</f>
        <v>评估基准日：2022年3月28日</v>
      </c>
      <c r="B3" s="9"/>
      <c r="C3" s="9"/>
      <c r="D3" s="9"/>
      <c r="E3" s="9"/>
      <c r="F3" s="9"/>
      <c r="G3" s="9"/>
      <c r="H3" s="9"/>
      <c r="I3" s="9"/>
      <c r="J3" s="25"/>
      <c r="K3" s="25"/>
      <c r="L3" s="25"/>
      <c r="M3" s="25"/>
      <c r="N3" s="25"/>
      <c r="O3" s="25"/>
      <c r="P3" s="25"/>
    </row>
    <row r="4" customHeight="1" spans="1:16">
      <c r="A4" s="10" t="str">
        <f>封面!D7&amp;封面!F7</f>
        <v>产权持有单位：黑龙江龙煤矿山建设有限公司</v>
      </c>
      <c r="P4" s="33" t="s">
        <v>147</v>
      </c>
    </row>
    <row r="5" s="2" customFormat="1" customHeight="1" spans="1:16">
      <c r="A5" s="11" t="s">
        <v>210</v>
      </c>
      <c r="B5" s="11" t="s">
        <v>406</v>
      </c>
      <c r="C5" s="239" t="s">
        <v>425</v>
      </c>
      <c r="D5" s="108" t="s">
        <v>426</v>
      </c>
      <c r="E5" s="101" t="s">
        <v>407</v>
      </c>
      <c r="F5" s="11" t="s">
        <v>243</v>
      </c>
      <c r="G5" s="11"/>
      <c r="H5" s="50" t="s">
        <v>318</v>
      </c>
      <c r="I5" s="54" t="s">
        <v>245</v>
      </c>
      <c r="J5" s="56"/>
      <c r="K5" s="11" t="s">
        <v>410</v>
      </c>
      <c r="L5" s="11" t="s">
        <v>246</v>
      </c>
      <c r="M5" s="14"/>
      <c r="N5" s="14"/>
      <c r="O5" s="11" t="s">
        <v>248</v>
      </c>
      <c r="P5" s="11" t="s">
        <v>213</v>
      </c>
    </row>
    <row r="6" s="2" customFormat="1" customHeight="1" spans="1:16">
      <c r="A6" s="14"/>
      <c r="B6" s="14"/>
      <c r="C6" s="240"/>
      <c r="D6" s="109"/>
      <c r="E6" s="241"/>
      <c r="F6" s="11" t="s">
        <v>408</v>
      </c>
      <c r="G6" s="11" t="s">
        <v>182</v>
      </c>
      <c r="H6" s="51"/>
      <c r="I6" s="11" t="s">
        <v>408</v>
      </c>
      <c r="J6" s="11" t="s">
        <v>182</v>
      </c>
      <c r="K6" s="14"/>
      <c r="L6" s="11" t="s">
        <v>409</v>
      </c>
      <c r="M6" s="11" t="s">
        <v>427</v>
      </c>
      <c r="N6" s="11" t="s">
        <v>182</v>
      </c>
      <c r="O6" s="14"/>
      <c r="P6" s="14"/>
    </row>
    <row r="7" customHeight="1" spans="1:16">
      <c r="A7" s="14"/>
      <c r="B7" s="19"/>
      <c r="C7" s="95"/>
      <c r="D7" s="95"/>
      <c r="E7" s="14"/>
      <c r="F7" s="60"/>
      <c r="G7" s="30"/>
      <c r="H7" s="30"/>
      <c r="I7" s="30"/>
      <c r="J7" s="30"/>
      <c r="K7" s="60"/>
      <c r="L7" s="30"/>
      <c r="M7" s="72"/>
      <c r="N7" s="30">
        <f>K7*L7*M7/100</f>
        <v>0</v>
      </c>
      <c r="O7" s="30" t="str">
        <f>IF(J7=0,"",(N7-J7)/J7*100)</f>
        <v/>
      </c>
      <c r="P7" s="34"/>
    </row>
    <row r="8" customHeight="1" spans="1:16">
      <c r="A8" s="14"/>
      <c r="B8" s="19"/>
      <c r="C8" s="95"/>
      <c r="D8" s="95"/>
      <c r="E8" s="14"/>
      <c r="F8" s="60"/>
      <c r="G8" s="30"/>
      <c r="H8" s="30"/>
      <c r="I8" s="30"/>
      <c r="J8" s="30"/>
      <c r="K8" s="60"/>
      <c r="L8" s="30"/>
      <c r="M8" s="72"/>
      <c r="N8" s="30">
        <f t="shared" ref="N8:N25" si="0">K8*L8*M8/100</f>
        <v>0</v>
      </c>
      <c r="O8" s="30" t="str">
        <f t="shared" ref="O8:O27" si="1">IF(J8=0,"",(N8-J8)/J8*100)</f>
        <v/>
      </c>
      <c r="P8" s="34"/>
    </row>
    <row r="9" customHeight="1" spans="1:16">
      <c r="A9" s="14"/>
      <c r="B9" s="19"/>
      <c r="C9" s="95"/>
      <c r="D9" s="95"/>
      <c r="E9" s="14"/>
      <c r="F9" s="60"/>
      <c r="G9" s="30"/>
      <c r="H9" s="30"/>
      <c r="I9" s="30"/>
      <c r="J9" s="30"/>
      <c r="K9" s="60"/>
      <c r="L9" s="30"/>
      <c r="M9" s="72"/>
      <c r="N9" s="30">
        <f t="shared" si="0"/>
        <v>0</v>
      </c>
      <c r="O9" s="30" t="str">
        <f t="shared" si="1"/>
        <v/>
      </c>
      <c r="P9" s="34"/>
    </row>
    <row r="10" customHeight="1" spans="1:16">
      <c r="A10" s="14"/>
      <c r="B10" s="19"/>
      <c r="C10" s="95"/>
      <c r="D10" s="95"/>
      <c r="E10" s="14"/>
      <c r="F10" s="60"/>
      <c r="G10" s="30"/>
      <c r="H10" s="30"/>
      <c r="I10" s="30"/>
      <c r="J10" s="30"/>
      <c r="K10" s="60"/>
      <c r="L10" s="30"/>
      <c r="M10" s="72"/>
      <c r="N10" s="30">
        <f t="shared" si="0"/>
        <v>0</v>
      </c>
      <c r="O10" s="30" t="str">
        <f t="shared" si="1"/>
        <v/>
      </c>
      <c r="P10" s="34"/>
    </row>
    <row r="11" customHeight="1" spans="1:16">
      <c r="A11" s="14"/>
      <c r="B11" s="19"/>
      <c r="C11" s="95"/>
      <c r="D11" s="95"/>
      <c r="E11" s="14"/>
      <c r="F11" s="60"/>
      <c r="G11" s="30"/>
      <c r="H11" s="30"/>
      <c r="I11" s="30"/>
      <c r="J11" s="30"/>
      <c r="K11" s="60"/>
      <c r="L11" s="30"/>
      <c r="M11" s="72"/>
      <c r="N11" s="30">
        <f t="shared" si="0"/>
        <v>0</v>
      </c>
      <c r="O11" s="30" t="str">
        <f t="shared" si="1"/>
        <v/>
      </c>
      <c r="P11" s="34"/>
    </row>
    <row r="12" customHeight="1" spans="1:16">
      <c r="A12" s="14"/>
      <c r="B12" s="19"/>
      <c r="C12" s="95"/>
      <c r="D12" s="95"/>
      <c r="E12" s="14"/>
      <c r="F12" s="60"/>
      <c r="G12" s="30"/>
      <c r="H12" s="30"/>
      <c r="I12" s="30"/>
      <c r="J12" s="30"/>
      <c r="K12" s="60"/>
      <c r="L12" s="30"/>
      <c r="M12" s="72"/>
      <c r="N12" s="30">
        <f t="shared" si="0"/>
        <v>0</v>
      </c>
      <c r="O12" s="30" t="str">
        <f t="shared" si="1"/>
        <v/>
      </c>
      <c r="P12" s="34"/>
    </row>
    <row r="13" customHeight="1" spans="1:16">
      <c r="A13" s="14"/>
      <c r="B13" s="19"/>
      <c r="C13" s="95"/>
      <c r="D13" s="95"/>
      <c r="E13" s="14"/>
      <c r="F13" s="60"/>
      <c r="G13" s="30"/>
      <c r="H13" s="30"/>
      <c r="I13" s="30"/>
      <c r="J13" s="30"/>
      <c r="K13" s="60"/>
      <c r="L13" s="30"/>
      <c r="M13" s="72"/>
      <c r="N13" s="30">
        <f t="shared" si="0"/>
        <v>0</v>
      </c>
      <c r="O13" s="30" t="str">
        <f t="shared" si="1"/>
        <v/>
      </c>
      <c r="P13" s="34"/>
    </row>
    <row r="14" customHeight="1" spans="1:16">
      <c r="A14" s="14"/>
      <c r="B14" s="19"/>
      <c r="C14" s="95"/>
      <c r="D14" s="95"/>
      <c r="E14" s="14"/>
      <c r="F14" s="60"/>
      <c r="G14" s="30"/>
      <c r="H14" s="30"/>
      <c r="I14" s="30"/>
      <c r="J14" s="30"/>
      <c r="K14" s="60"/>
      <c r="L14" s="30"/>
      <c r="M14" s="72"/>
      <c r="N14" s="30">
        <f t="shared" si="0"/>
        <v>0</v>
      </c>
      <c r="O14" s="30" t="str">
        <f t="shared" si="1"/>
        <v/>
      </c>
      <c r="P14" s="34"/>
    </row>
    <row r="15" customHeight="1" spans="1:16">
      <c r="A15" s="14"/>
      <c r="B15" s="19"/>
      <c r="C15" s="95"/>
      <c r="D15" s="95"/>
      <c r="E15" s="14"/>
      <c r="F15" s="60"/>
      <c r="G15" s="30"/>
      <c r="H15" s="30"/>
      <c r="I15" s="30"/>
      <c r="J15" s="30"/>
      <c r="K15" s="60"/>
      <c r="L15" s="30"/>
      <c r="M15" s="72"/>
      <c r="N15" s="30">
        <f t="shared" si="0"/>
        <v>0</v>
      </c>
      <c r="O15" s="30" t="str">
        <f t="shared" si="1"/>
        <v/>
      </c>
      <c r="P15" s="34"/>
    </row>
    <row r="16" customHeight="1" spans="1:16">
      <c r="A16" s="14"/>
      <c r="B16" s="19"/>
      <c r="C16" s="95"/>
      <c r="D16" s="95"/>
      <c r="E16" s="14"/>
      <c r="F16" s="60"/>
      <c r="G16" s="30"/>
      <c r="H16" s="30"/>
      <c r="I16" s="30"/>
      <c r="J16" s="30"/>
      <c r="K16" s="60"/>
      <c r="L16" s="30"/>
      <c r="M16" s="72"/>
      <c r="N16" s="30">
        <f t="shared" si="0"/>
        <v>0</v>
      </c>
      <c r="O16" s="30" t="str">
        <f t="shared" si="1"/>
        <v/>
      </c>
      <c r="P16" s="34"/>
    </row>
    <row r="17" customHeight="1" spans="1:16">
      <c r="A17" s="14"/>
      <c r="B17" s="19"/>
      <c r="C17" s="95"/>
      <c r="D17" s="95"/>
      <c r="E17" s="14"/>
      <c r="F17" s="60"/>
      <c r="G17" s="30"/>
      <c r="H17" s="30"/>
      <c r="I17" s="30"/>
      <c r="J17" s="30"/>
      <c r="K17" s="60"/>
      <c r="L17" s="30"/>
      <c r="M17" s="72"/>
      <c r="N17" s="30">
        <f t="shared" si="0"/>
        <v>0</v>
      </c>
      <c r="O17" s="30" t="str">
        <f t="shared" si="1"/>
        <v/>
      </c>
      <c r="P17" s="34"/>
    </row>
    <row r="18" customHeight="1" spans="1:16">
      <c r="A18" s="14"/>
      <c r="B18" s="19"/>
      <c r="C18" s="95"/>
      <c r="D18" s="95"/>
      <c r="E18" s="14"/>
      <c r="F18" s="60"/>
      <c r="G18" s="30"/>
      <c r="H18" s="30"/>
      <c r="I18" s="30"/>
      <c r="J18" s="30"/>
      <c r="K18" s="60"/>
      <c r="L18" s="30"/>
      <c r="M18" s="72"/>
      <c r="N18" s="30">
        <f t="shared" si="0"/>
        <v>0</v>
      </c>
      <c r="O18" s="30" t="str">
        <f t="shared" si="1"/>
        <v/>
      </c>
      <c r="P18" s="34"/>
    </row>
    <row r="19" customHeight="1" spans="1:16">
      <c r="A19" s="14"/>
      <c r="B19" s="19"/>
      <c r="C19" s="95"/>
      <c r="D19" s="95"/>
      <c r="E19" s="14"/>
      <c r="F19" s="60"/>
      <c r="G19" s="30"/>
      <c r="H19" s="30"/>
      <c r="I19" s="30"/>
      <c r="J19" s="30"/>
      <c r="K19" s="60"/>
      <c r="L19" s="30"/>
      <c r="M19" s="72"/>
      <c r="N19" s="30">
        <f t="shared" si="0"/>
        <v>0</v>
      </c>
      <c r="O19" s="30" t="str">
        <f t="shared" si="1"/>
        <v/>
      </c>
      <c r="P19" s="34"/>
    </row>
    <row r="20" customHeight="1" spans="1:16">
      <c r="A20" s="14"/>
      <c r="B20" s="19"/>
      <c r="C20" s="95"/>
      <c r="D20" s="95"/>
      <c r="E20" s="14"/>
      <c r="F20" s="60"/>
      <c r="G20" s="30"/>
      <c r="H20" s="30"/>
      <c r="I20" s="30"/>
      <c r="J20" s="30"/>
      <c r="K20" s="60"/>
      <c r="L20" s="30"/>
      <c r="M20" s="72"/>
      <c r="N20" s="30">
        <f t="shared" si="0"/>
        <v>0</v>
      </c>
      <c r="O20" s="30" t="str">
        <f t="shared" si="1"/>
        <v/>
      </c>
      <c r="P20" s="34"/>
    </row>
    <row r="21" customHeight="1" spans="1:16">
      <c r="A21" s="14"/>
      <c r="B21" s="19"/>
      <c r="C21" s="95"/>
      <c r="D21" s="95"/>
      <c r="E21" s="14"/>
      <c r="F21" s="60"/>
      <c r="G21" s="30"/>
      <c r="H21" s="30"/>
      <c r="I21" s="30"/>
      <c r="J21" s="30"/>
      <c r="K21" s="60"/>
      <c r="L21" s="30"/>
      <c r="M21" s="72"/>
      <c r="N21" s="30">
        <f t="shared" si="0"/>
        <v>0</v>
      </c>
      <c r="O21" s="30" t="str">
        <f t="shared" si="1"/>
        <v/>
      </c>
      <c r="P21" s="34"/>
    </row>
    <row r="22" customHeight="1" spans="1:16">
      <c r="A22" s="14"/>
      <c r="B22" s="19"/>
      <c r="C22" s="95"/>
      <c r="D22" s="95"/>
      <c r="E22" s="14"/>
      <c r="F22" s="60"/>
      <c r="G22" s="30"/>
      <c r="H22" s="30"/>
      <c r="I22" s="30"/>
      <c r="J22" s="30"/>
      <c r="K22" s="60"/>
      <c r="L22" s="30"/>
      <c r="M22" s="72"/>
      <c r="N22" s="30">
        <f t="shared" si="0"/>
        <v>0</v>
      </c>
      <c r="O22" s="30" t="str">
        <f t="shared" si="1"/>
        <v/>
      </c>
      <c r="P22" s="34"/>
    </row>
    <row r="23" customHeight="1" spans="1:16">
      <c r="A23" s="14"/>
      <c r="B23" s="19"/>
      <c r="C23" s="95"/>
      <c r="D23" s="95"/>
      <c r="E23" s="14"/>
      <c r="F23" s="60"/>
      <c r="G23" s="30"/>
      <c r="H23" s="30"/>
      <c r="I23" s="30"/>
      <c r="J23" s="30"/>
      <c r="K23" s="60"/>
      <c r="L23" s="30"/>
      <c r="M23" s="72"/>
      <c r="N23" s="30">
        <f t="shared" si="0"/>
        <v>0</v>
      </c>
      <c r="O23" s="30" t="str">
        <f t="shared" si="1"/>
        <v/>
      </c>
      <c r="P23" s="34"/>
    </row>
    <row r="24" customHeight="1" spans="1:16">
      <c r="A24" s="14"/>
      <c r="B24" s="19"/>
      <c r="C24" s="95"/>
      <c r="D24" s="95"/>
      <c r="E24" s="14"/>
      <c r="F24" s="60"/>
      <c r="G24" s="30"/>
      <c r="H24" s="30"/>
      <c r="I24" s="30"/>
      <c r="J24" s="30"/>
      <c r="K24" s="60"/>
      <c r="L24" s="30"/>
      <c r="M24" s="72"/>
      <c r="N24" s="30">
        <f t="shared" si="0"/>
        <v>0</v>
      </c>
      <c r="O24" s="30" t="str">
        <f t="shared" si="1"/>
        <v/>
      </c>
      <c r="P24" s="34"/>
    </row>
    <row r="25" customHeight="1" spans="1:16">
      <c r="A25" s="14"/>
      <c r="B25" s="19"/>
      <c r="C25" s="95"/>
      <c r="D25" s="95"/>
      <c r="E25" s="14"/>
      <c r="F25" s="60"/>
      <c r="G25" s="30"/>
      <c r="H25" s="30"/>
      <c r="I25" s="30"/>
      <c r="J25" s="30"/>
      <c r="K25" s="60"/>
      <c r="L25" s="30"/>
      <c r="M25" s="72"/>
      <c r="N25" s="30">
        <f t="shared" si="0"/>
        <v>0</v>
      </c>
      <c r="O25" s="30" t="str">
        <f t="shared" si="1"/>
        <v/>
      </c>
      <c r="P25" s="34"/>
    </row>
    <row r="26" customHeight="1" spans="1:16">
      <c r="A26" s="14"/>
      <c r="B26" s="19"/>
      <c r="C26" s="95"/>
      <c r="D26" s="95"/>
      <c r="E26" s="14"/>
      <c r="F26" s="60"/>
      <c r="G26" s="30"/>
      <c r="H26" s="30"/>
      <c r="I26" s="30"/>
      <c r="J26" s="30"/>
      <c r="K26" s="60"/>
      <c r="L26" s="30"/>
      <c r="M26" s="72"/>
      <c r="N26" s="30"/>
      <c r="O26" s="30"/>
      <c r="P26" s="34"/>
    </row>
    <row r="27" customHeight="1" spans="1:16">
      <c r="A27" s="20" t="s">
        <v>357</v>
      </c>
      <c r="B27" s="22"/>
      <c r="C27" s="242"/>
      <c r="D27" s="242"/>
      <c r="E27" s="34"/>
      <c r="F27" s="60"/>
      <c r="G27" s="30">
        <f>SUM(G7:G26)</f>
        <v>0</v>
      </c>
      <c r="H27" s="30"/>
      <c r="I27" s="30"/>
      <c r="J27" s="30">
        <f>SUM(J7:J26)</f>
        <v>0</v>
      </c>
      <c r="K27" s="60"/>
      <c r="L27" s="30"/>
      <c r="M27" s="72"/>
      <c r="N27" s="30">
        <f>SUM(N7:N26)</f>
        <v>0</v>
      </c>
      <c r="O27" s="30" t="str">
        <f t="shared" si="1"/>
        <v/>
      </c>
      <c r="P27" s="34"/>
    </row>
    <row r="28" customHeight="1" spans="1:10">
      <c r="A28" s="46" t="str">
        <f>封面!D11&amp;封面!G11</f>
        <v>产权持有单位填表人：徐萍</v>
      </c>
      <c r="F28" s="10"/>
      <c r="J28" s="10" t="str">
        <f>"评估人员："&amp;封面!G20</f>
        <v>评估人员：</v>
      </c>
    </row>
    <row r="29" customHeight="1" spans="1:1">
      <c r="A29" s="46" t="str">
        <f>CONCATENATE(封面!D13,封面!F13,封面!G13,封面!H13,封面!I13,封面!J13,封面!K13)</f>
        <v>填表日期：2022年4月1日</v>
      </c>
    </row>
  </sheetData>
  <mergeCells count="15">
    <mergeCell ref="A2:P2"/>
    <mergeCell ref="A3:P3"/>
    <mergeCell ref="F5:G5"/>
    <mergeCell ref="I5:J5"/>
    <mergeCell ref="L5:N5"/>
    <mergeCell ref="A27:B27"/>
    <mergeCell ref="A5:A6"/>
    <mergeCell ref="B5:B6"/>
    <mergeCell ref="C5:C6"/>
    <mergeCell ref="D5:D6"/>
    <mergeCell ref="E5:E6"/>
    <mergeCell ref="H5:H6"/>
    <mergeCell ref="K5:K6"/>
    <mergeCell ref="O5:O6"/>
    <mergeCell ref="P5:P6"/>
  </mergeCells>
  <hyperlinks>
    <hyperlink ref="A1" location="索引目录!E25" display="返回索引页"/>
    <hyperlink ref="B1" location="存货汇总!B13"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Roman,常规"3-9-8
&amp;"宋体,常规"共&amp;"Times New Roman,常规"&amp;N&amp;"宋体,常规"页第&amp;"Times New Roman,常规"&amp;P&amp;"宋体,常规"页</oddHead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O3"/>
    </sheetView>
  </sheetViews>
  <sheetFormatPr defaultColWidth="9" defaultRowHeight="15.75" customHeight="1"/>
  <cols>
    <col min="1" max="1" width="5.75" style="3" customWidth="1"/>
    <col min="2" max="2" width="24.875" style="3" customWidth="1"/>
    <col min="3" max="3" width="7.75" style="3" customWidth="1"/>
    <col min="4" max="4" width="20.625" style="3" customWidth="1"/>
    <col min="5" max="6" width="16.375" style="3" hidden="1" customWidth="1" outlineLevel="1"/>
    <col min="7" max="7" width="18.125" style="3" customWidth="1" collapsed="1"/>
    <col min="8" max="8" width="18.125" style="3" customWidth="1"/>
    <col min="9" max="9" width="11" style="3" customWidth="1"/>
    <col min="10" max="10" width="14.625" style="3" customWidth="1"/>
    <col min="11" max="16384" width="9" style="3"/>
  </cols>
  <sheetData>
    <row r="1" spans="1:10">
      <c r="A1" s="4" t="s">
        <v>118</v>
      </c>
      <c r="B1" s="5" t="s">
        <v>240</v>
      </c>
      <c r="C1" s="6"/>
      <c r="D1" s="6"/>
      <c r="E1" s="6"/>
      <c r="F1" s="6"/>
      <c r="G1" s="6"/>
      <c r="H1" s="6"/>
      <c r="I1" s="6"/>
      <c r="J1" s="6"/>
    </row>
    <row r="2" s="1" customFormat="1" ht="30" customHeight="1" spans="1:10">
      <c r="A2" s="7" t="s">
        <v>428</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25"/>
      <c r="I3" s="25"/>
      <c r="J3" s="25"/>
    </row>
    <row r="4" customHeight="1" spans="1:10">
      <c r="A4" s="10" t="str">
        <f>封面!D7&amp;封面!F7</f>
        <v>产权持有单位：黑龙江龙煤矿山建设有限公司</v>
      </c>
      <c r="J4" s="33" t="s">
        <v>147</v>
      </c>
    </row>
    <row r="5" s="2" customFormat="1" customHeight="1" spans="1:10">
      <c r="A5" s="11" t="s">
        <v>210</v>
      </c>
      <c r="B5" s="11" t="s">
        <v>429</v>
      </c>
      <c r="C5" s="11" t="s">
        <v>364</v>
      </c>
      <c r="D5" s="11" t="s">
        <v>430</v>
      </c>
      <c r="E5" s="12" t="s">
        <v>243</v>
      </c>
      <c r="F5" s="12" t="s">
        <v>318</v>
      </c>
      <c r="G5" s="11" t="s">
        <v>245</v>
      </c>
      <c r="H5" s="11" t="s">
        <v>246</v>
      </c>
      <c r="I5" s="11" t="s">
        <v>248</v>
      </c>
      <c r="J5" s="11" t="s">
        <v>213</v>
      </c>
    </row>
    <row r="6" customHeight="1" spans="1:10">
      <c r="A6" s="14"/>
      <c r="B6" s="19"/>
      <c r="C6" s="14"/>
      <c r="D6" s="14"/>
      <c r="E6" s="30"/>
      <c r="F6" s="30"/>
      <c r="G6" s="30"/>
      <c r="H6" s="30"/>
      <c r="I6" s="30" t="str">
        <f>IF(G6=0,"",(H6-G6)/G6*100)</f>
        <v/>
      </c>
      <c r="J6" s="34"/>
    </row>
    <row r="7" customHeight="1" spans="1:10">
      <c r="A7" s="34"/>
      <c r="B7" s="19"/>
      <c r="C7" s="18"/>
      <c r="D7" s="18"/>
      <c r="E7" s="30"/>
      <c r="F7" s="30"/>
      <c r="G7" s="30"/>
      <c r="H7" s="30"/>
      <c r="I7" s="30" t="str">
        <f t="shared" ref="I7:I27" si="0">IF(G7=0,"",(H7-G7)/G7*100)</f>
        <v/>
      </c>
      <c r="J7" s="34"/>
    </row>
    <row r="8" customHeight="1" spans="1:10">
      <c r="A8" s="34"/>
      <c r="B8" s="19"/>
      <c r="C8" s="18"/>
      <c r="D8" s="18"/>
      <c r="E8" s="30"/>
      <c r="F8" s="30"/>
      <c r="G8" s="30"/>
      <c r="H8" s="30"/>
      <c r="I8" s="30" t="str">
        <f t="shared" si="0"/>
        <v/>
      </c>
      <c r="J8" s="34"/>
    </row>
    <row r="9" customHeight="1" spans="1:10">
      <c r="A9" s="34"/>
      <c r="B9" s="19"/>
      <c r="C9" s="18"/>
      <c r="D9" s="18"/>
      <c r="E9" s="30"/>
      <c r="F9" s="30"/>
      <c r="G9" s="30"/>
      <c r="H9" s="30"/>
      <c r="I9" s="30" t="str">
        <f t="shared" si="0"/>
        <v/>
      </c>
      <c r="J9" s="34"/>
    </row>
    <row r="10" customHeight="1" spans="1:10">
      <c r="A10" s="34"/>
      <c r="B10" s="19"/>
      <c r="C10" s="18"/>
      <c r="D10" s="18"/>
      <c r="E10" s="30"/>
      <c r="F10" s="30"/>
      <c r="G10" s="30"/>
      <c r="H10" s="30"/>
      <c r="I10" s="30" t="str">
        <f t="shared" si="0"/>
        <v/>
      </c>
      <c r="J10" s="34"/>
    </row>
    <row r="11" customHeight="1" spans="1:10">
      <c r="A11" s="34"/>
      <c r="B11" s="19"/>
      <c r="C11" s="18"/>
      <c r="D11" s="18"/>
      <c r="E11" s="30"/>
      <c r="F11" s="30"/>
      <c r="G11" s="30"/>
      <c r="H11" s="30"/>
      <c r="I11" s="30" t="str">
        <f t="shared" si="0"/>
        <v/>
      </c>
      <c r="J11" s="34"/>
    </row>
    <row r="12" customHeight="1" spans="1:10">
      <c r="A12" s="34"/>
      <c r="B12" s="19"/>
      <c r="C12" s="18"/>
      <c r="D12" s="18"/>
      <c r="E12" s="30"/>
      <c r="F12" s="30"/>
      <c r="G12" s="30"/>
      <c r="H12" s="30"/>
      <c r="I12" s="30" t="str">
        <f t="shared" si="0"/>
        <v/>
      </c>
      <c r="J12" s="34"/>
    </row>
    <row r="13" customHeight="1" spans="1:10">
      <c r="A13" s="34"/>
      <c r="B13" s="19"/>
      <c r="C13" s="18"/>
      <c r="D13" s="18"/>
      <c r="E13" s="30"/>
      <c r="F13" s="30"/>
      <c r="G13" s="30"/>
      <c r="H13" s="30"/>
      <c r="I13" s="30" t="str">
        <f t="shared" si="0"/>
        <v/>
      </c>
      <c r="J13" s="34"/>
    </row>
    <row r="14" customHeight="1" spans="1:10">
      <c r="A14" s="34"/>
      <c r="B14" s="19"/>
      <c r="C14" s="18"/>
      <c r="D14" s="18"/>
      <c r="E14" s="30"/>
      <c r="F14" s="30"/>
      <c r="G14" s="30"/>
      <c r="H14" s="30"/>
      <c r="I14" s="30" t="str">
        <f t="shared" si="0"/>
        <v/>
      </c>
      <c r="J14" s="34"/>
    </row>
    <row r="15" customHeight="1" spans="1:10">
      <c r="A15" s="34"/>
      <c r="B15" s="19"/>
      <c r="C15" s="18"/>
      <c r="D15" s="18"/>
      <c r="E15" s="30"/>
      <c r="F15" s="30"/>
      <c r="G15" s="30"/>
      <c r="H15" s="30"/>
      <c r="I15" s="30" t="str">
        <f t="shared" si="0"/>
        <v/>
      </c>
      <c r="J15" s="34"/>
    </row>
    <row r="16" customHeight="1" spans="1:10">
      <c r="A16" s="34"/>
      <c r="B16" s="19"/>
      <c r="C16" s="18"/>
      <c r="D16" s="18"/>
      <c r="E16" s="30"/>
      <c r="F16" s="30"/>
      <c r="G16" s="30"/>
      <c r="H16" s="30"/>
      <c r="I16" s="30" t="str">
        <f t="shared" si="0"/>
        <v/>
      </c>
      <c r="J16" s="34"/>
    </row>
    <row r="17" customHeight="1" spans="1:10">
      <c r="A17" s="34"/>
      <c r="B17" s="19"/>
      <c r="C17" s="18"/>
      <c r="D17" s="18"/>
      <c r="E17" s="30"/>
      <c r="F17" s="30"/>
      <c r="G17" s="30"/>
      <c r="H17" s="30"/>
      <c r="I17" s="30" t="str">
        <f t="shared" si="0"/>
        <v/>
      </c>
      <c r="J17" s="34"/>
    </row>
    <row r="18" customHeight="1" spans="1:10">
      <c r="A18" s="34"/>
      <c r="B18" s="19"/>
      <c r="C18" s="18"/>
      <c r="D18" s="18"/>
      <c r="E18" s="30"/>
      <c r="F18" s="30"/>
      <c r="G18" s="30"/>
      <c r="H18" s="30"/>
      <c r="I18" s="30" t="str">
        <f t="shared" si="0"/>
        <v/>
      </c>
      <c r="J18" s="34"/>
    </row>
    <row r="19" customHeight="1" spans="1:10">
      <c r="A19" s="34"/>
      <c r="B19" s="19"/>
      <c r="C19" s="18"/>
      <c r="D19" s="18"/>
      <c r="E19" s="30"/>
      <c r="F19" s="30"/>
      <c r="G19" s="30"/>
      <c r="H19" s="30"/>
      <c r="I19" s="30" t="str">
        <f t="shared" si="0"/>
        <v/>
      </c>
      <c r="J19" s="34"/>
    </row>
    <row r="20" customHeight="1" spans="1:10">
      <c r="A20" s="34"/>
      <c r="B20" s="19"/>
      <c r="C20" s="18"/>
      <c r="D20" s="18"/>
      <c r="E20" s="30"/>
      <c r="F20" s="30"/>
      <c r="G20" s="30"/>
      <c r="H20" s="30"/>
      <c r="I20" s="30" t="str">
        <f t="shared" si="0"/>
        <v/>
      </c>
      <c r="J20" s="34"/>
    </row>
    <row r="21" customHeight="1" spans="1:10">
      <c r="A21" s="34"/>
      <c r="B21" s="19"/>
      <c r="C21" s="18"/>
      <c r="D21" s="18"/>
      <c r="E21" s="30"/>
      <c r="F21" s="30"/>
      <c r="G21" s="30"/>
      <c r="H21" s="30"/>
      <c r="I21" s="30" t="str">
        <f t="shared" si="0"/>
        <v/>
      </c>
      <c r="J21" s="34"/>
    </row>
    <row r="22" customHeight="1" spans="1:10">
      <c r="A22" s="34"/>
      <c r="B22" s="19"/>
      <c r="C22" s="18"/>
      <c r="D22" s="18"/>
      <c r="E22" s="30"/>
      <c r="F22" s="30"/>
      <c r="G22" s="30"/>
      <c r="H22" s="30"/>
      <c r="I22" s="30" t="str">
        <f t="shared" si="0"/>
        <v/>
      </c>
      <c r="J22" s="34"/>
    </row>
    <row r="23" customHeight="1" spans="1:10">
      <c r="A23" s="34"/>
      <c r="B23" s="19"/>
      <c r="C23" s="18"/>
      <c r="D23" s="18"/>
      <c r="E23" s="30"/>
      <c r="F23" s="30"/>
      <c r="G23" s="30"/>
      <c r="H23" s="30"/>
      <c r="I23" s="30" t="str">
        <f t="shared" si="0"/>
        <v/>
      </c>
      <c r="J23" s="34"/>
    </row>
    <row r="24" customHeight="1" spans="1:10">
      <c r="A24" s="34"/>
      <c r="B24" s="19"/>
      <c r="C24" s="18"/>
      <c r="D24" s="18"/>
      <c r="E24" s="30"/>
      <c r="F24" s="30"/>
      <c r="G24" s="30"/>
      <c r="H24" s="30"/>
      <c r="I24" s="30" t="str">
        <f t="shared" si="0"/>
        <v/>
      </c>
      <c r="J24" s="34"/>
    </row>
    <row r="25" customHeight="1" spans="1:10">
      <c r="A25" s="34"/>
      <c r="B25" s="19"/>
      <c r="C25" s="18"/>
      <c r="D25" s="18"/>
      <c r="E25" s="30"/>
      <c r="F25" s="30"/>
      <c r="G25" s="30"/>
      <c r="H25" s="30"/>
      <c r="I25" s="30" t="str">
        <f t="shared" si="0"/>
        <v/>
      </c>
      <c r="J25" s="34"/>
    </row>
    <row r="26" customHeight="1" spans="1:10">
      <c r="A26" s="34"/>
      <c r="B26" s="19"/>
      <c r="C26" s="18"/>
      <c r="D26" s="18"/>
      <c r="E26" s="30"/>
      <c r="F26" s="30"/>
      <c r="G26" s="30"/>
      <c r="H26" s="30"/>
      <c r="I26" s="30"/>
      <c r="J26" s="34"/>
    </row>
    <row r="27" customHeight="1" spans="1:10">
      <c r="A27" s="20" t="s">
        <v>357</v>
      </c>
      <c r="B27" s="22"/>
      <c r="C27" s="18"/>
      <c r="D27" s="18"/>
      <c r="E27" s="30">
        <f>SUM(E6:E26)</f>
        <v>0</v>
      </c>
      <c r="F27" s="30"/>
      <c r="G27" s="30">
        <f>SUM(G6:G26)</f>
        <v>0</v>
      </c>
      <c r="H27" s="30">
        <f>SUM(H6:H26)</f>
        <v>0</v>
      </c>
      <c r="I27" s="30" t="str">
        <f t="shared" si="0"/>
        <v/>
      </c>
      <c r="J27" s="34"/>
    </row>
    <row r="28" customHeight="1" spans="1:7">
      <c r="A28" s="46" t="str">
        <f>封面!D11&amp;封面!G11</f>
        <v>产权持有单位填表人：徐萍</v>
      </c>
      <c r="G28" s="10" t="str">
        <f>"评估人员："&amp;封面!G20</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26" display="返回索引页"/>
    <hyperlink ref="B1" location="流动汇总!B15"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Roman,常规"3-10
&amp;"宋体,常规"共&amp;"Times New Roman,常规"&amp;N&amp;"宋体,常规"页第&amp;"Times New Roman,常规"&amp;P&amp;"宋体,常规"页</oddHead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O3"/>
    </sheetView>
  </sheetViews>
  <sheetFormatPr defaultColWidth="9" defaultRowHeight="15.75" customHeight="1"/>
  <cols>
    <col min="1" max="1" width="5.5" style="3" customWidth="1"/>
    <col min="2" max="2" width="25.25" style="3" customWidth="1"/>
    <col min="3" max="3" width="8.25" style="3" customWidth="1"/>
    <col min="4" max="4" width="20" style="3" customWidth="1"/>
    <col min="5" max="6" width="14.625" style="3" hidden="1" customWidth="1" outlineLevel="1"/>
    <col min="7" max="7" width="18.75" style="3" customWidth="1" collapsed="1"/>
    <col min="8" max="8" width="18.75" style="3" customWidth="1"/>
    <col min="9" max="9" width="9.75" style="3" customWidth="1"/>
    <col min="10" max="10" width="15.5" style="3" customWidth="1"/>
    <col min="11" max="16384" width="9" style="3"/>
  </cols>
  <sheetData>
    <row r="1" ht="11.25" customHeight="1" spans="1:10">
      <c r="A1" s="4" t="s">
        <v>118</v>
      </c>
      <c r="B1" s="5" t="s">
        <v>240</v>
      </c>
      <c r="C1" s="5"/>
      <c r="D1" s="5"/>
      <c r="E1" s="6"/>
      <c r="F1" s="6"/>
      <c r="G1" s="6"/>
      <c r="H1" s="6"/>
      <c r="I1" s="6"/>
      <c r="J1" s="6"/>
    </row>
    <row r="2" s="1" customFormat="1" ht="30" customHeight="1" spans="1:10">
      <c r="A2" s="7" t="s">
        <v>431</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9"/>
      <c r="J3" s="9"/>
    </row>
    <row r="4" customHeight="1" spans="1:10">
      <c r="A4" s="10" t="str">
        <f>封面!D7&amp;封面!F7</f>
        <v>产权持有单位：黑龙江龙煤矿山建设有限公司</v>
      </c>
      <c r="J4" s="33" t="s">
        <v>147</v>
      </c>
    </row>
    <row r="5" s="2" customFormat="1" customHeight="1" spans="1:10">
      <c r="A5" s="11" t="s">
        <v>210</v>
      </c>
      <c r="B5" s="11" t="s">
        <v>429</v>
      </c>
      <c r="C5" s="11" t="s">
        <v>364</v>
      </c>
      <c r="D5" s="11" t="s">
        <v>430</v>
      </c>
      <c r="E5" s="12" t="s">
        <v>243</v>
      </c>
      <c r="F5" s="12" t="s">
        <v>318</v>
      </c>
      <c r="G5" s="11" t="s">
        <v>245</v>
      </c>
      <c r="H5" s="11" t="s">
        <v>246</v>
      </c>
      <c r="I5" s="11" t="s">
        <v>248</v>
      </c>
      <c r="J5" s="11" t="s">
        <v>213</v>
      </c>
    </row>
    <row r="6" customHeight="1" spans="1:10">
      <c r="A6" s="14"/>
      <c r="B6" s="19"/>
      <c r="C6" s="19"/>
      <c r="D6" s="19"/>
      <c r="E6" s="30"/>
      <c r="F6" s="30"/>
      <c r="G6" s="30"/>
      <c r="H6" s="30"/>
      <c r="I6" s="30" t="str">
        <f t="shared" ref="I6:I27" si="0">IF(G6=0,"",(H6-G6)/G6*100)</f>
        <v/>
      </c>
      <c r="J6" s="34"/>
    </row>
    <row r="7" customHeight="1" spans="1:10">
      <c r="A7" s="14"/>
      <c r="B7" s="19"/>
      <c r="C7" s="11"/>
      <c r="D7" s="11"/>
      <c r="E7" s="30"/>
      <c r="F7" s="30"/>
      <c r="G7" s="30"/>
      <c r="H7" s="30"/>
      <c r="I7" s="30" t="str">
        <f t="shared" si="0"/>
        <v/>
      </c>
      <c r="J7" s="34"/>
    </row>
    <row r="8" customHeight="1" spans="1:10">
      <c r="A8" s="14"/>
      <c r="B8" s="19"/>
      <c r="C8" s="19"/>
      <c r="D8" s="19"/>
      <c r="E8" s="30"/>
      <c r="F8" s="30"/>
      <c r="G8" s="30"/>
      <c r="H8" s="30"/>
      <c r="I8" s="30" t="str">
        <f t="shared" si="0"/>
        <v/>
      </c>
      <c r="J8" s="34"/>
    </row>
    <row r="9" customHeight="1" spans="1:10">
      <c r="A9" s="14"/>
      <c r="B9" s="19"/>
      <c r="C9" s="19"/>
      <c r="D9" s="19"/>
      <c r="E9" s="30"/>
      <c r="F9" s="30"/>
      <c r="G9" s="30"/>
      <c r="H9" s="30"/>
      <c r="I9" s="30" t="str">
        <f t="shared" si="0"/>
        <v/>
      </c>
      <c r="J9" s="34"/>
    </row>
    <row r="10" customHeight="1" spans="1:10">
      <c r="A10" s="14"/>
      <c r="B10" s="19"/>
      <c r="C10" s="19"/>
      <c r="D10" s="19"/>
      <c r="E10" s="30"/>
      <c r="F10" s="30"/>
      <c r="G10" s="30"/>
      <c r="H10" s="30"/>
      <c r="I10" s="30" t="str">
        <f t="shared" si="0"/>
        <v/>
      </c>
      <c r="J10" s="34"/>
    </row>
    <row r="11" customHeight="1" spans="1:10">
      <c r="A11" s="14"/>
      <c r="B11" s="19"/>
      <c r="C11" s="19"/>
      <c r="D11" s="19"/>
      <c r="E11" s="30"/>
      <c r="F11" s="30"/>
      <c r="G11" s="30"/>
      <c r="H11" s="30"/>
      <c r="I11" s="30" t="str">
        <f t="shared" si="0"/>
        <v/>
      </c>
      <c r="J11" s="34"/>
    </row>
    <row r="12" customHeight="1" spans="1:10">
      <c r="A12" s="14"/>
      <c r="B12" s="19"/>
      <c r="C12" s="19"/>
      <c r="D12" s="19"/>
      <c r="E12" s="30"/>
      <c r="F12" s="30"/>
      <c r="G12" s="30"/>
      <c r="H12" s="30"/>
      <c r="I12" s="30" t="str">
        <f t="shared" si="0"/>
        <v/>
      </c>
      <c r="J12" s="34"/>
    </row>
    <row r="13" customHeight="1" spans="1:10">
      <c r="A13" s="14"/>
      <c r="B13" s="19"/>
      <c r="C13" s="19"/>
      <c r="D13" s="19"/>
      <c r="E13" s="30"/>
      <c r="F13" s="30"/>
      <c r="G13" s="30"/>
      <c r="H13" s="30"/>
      <c r="I13" s="30" t="str">
        <f t="shared" si="0"/>
        <v/>
      </c>
      <c r="J13" s="34"/>
    </row>
    <row r="14" customHeight="1" spans="1:10">
      <c r="A14" s="14"/>
      <c r="B14" s="19"/>
      <c r="C14" s="19"/>
      <c r="D14" s="19"/>
      <c r="E14" s="30"/>
      <c r="F14" s="30"/>
      <c r="G14" s="30"/>
      <c r="H14" s="30"/>
      <c r="I14" s="30" t="str">
        <f t="shared" si="0"/>
        <v/>
      </c>
      <c r="J14" s="34"/>
    </row>
    <row r="15" customHeight="1" spans="1:10">
      <c r="A15" s="14"/>
      <c r="B15" s="19"/>
      <c r="C15" s="19"/>
      <c r="D15" s="19"/>
      <c r="E15" s="30"/>
      <c r="F15" s="30"/>
      <c r="G15" s="30"/>
      <c r="H15" s="30"/>
      <c r="I15" s="30" t="str">
        <f t="shared" si="0"/>
        <v/>
      </c>
      <c r="J15" s="34"/>
    </row>
    <row r="16" customHeight="1" spans="1:10">
      <c r="A16" s="14"/>
      <c r="B16" s="19"/>
      <c r="C16" s="19"/>
      <c r="D16" s="19"/>
      <c r="E16" s="30"/>
      <c r="F16" s="30"/>
      <c r="G16" s="30"/>
      <c r="H16" s="30"/>
      <c r="I16" s="30" t="str">
        <f t="shared" si="0"/>
        <v/>
      </c>
      <c r="J16" s="34"/>
    </row>
    <row r="17" customHeight="1" spans="1:10">
      <c r="A17" s="14"/>
      <c r="B17" s="19"/>
      <c r="C17" s="19"/>
      <c r="D17" s="19"/>
      <c r="E17" s="30"/>
      <c r="F17" s="30"/>
      <c r="G17" s="30"/>
      <c r="H17" s="30"/>
      <c r="I17" s="30" t="str">
        <f t="shared" si="0"/>
        <v/>
      </c>
      <c r="J17" s="34"/>
    </row>
    <row r="18" customHeight="1" spans="1:10">
      <c r="A18" s="14"/>
      <c r="B18" s="19"/>
      <c r="C18" s="19"/>
      <c r="D18" s="19"/>
      <c r="E18" s="30"/>
      <c r="F18" s="30"/>
      <c r="G18" s="30"/>
      <c r="H18" s="30"/>
      <c r="I18" s="30" t="str">
        <f t="shared" si="0"/>
        <v/>
      </c>
      <c r="J18" s="34"/>
    </row>
    <row r="19" customHeight="1" spans="1:10">
      <c r="A19" s="14"/>
      <c r="B19" s="19"/>
      <c r="C19" s="19"/>
      <c r="D19" s="19"/>
      <c r="E19" s="30"/>
      <c r="F19" s="30"/>
      <c r="G19" s="30"/>
      <c r="H19" s="30"/>
      <c r="I19" s="30" t="str">
        <f t="shared" si="0"/>
        <v/>
      </c>
      <c r="J19" s="34"/>
    </row>
    <row r="20" customHeight="1" spans="1:10">
      <c r="A20" s="14"/>
      <c r="B20" s="19"/>
      <c r="C20" s="19"/>
      <c r="D20" s="19"/>
      <c r="E20" s="30"/>
      <c r="F20" s="30"/>
      <c r="G20" s="30"/>
      <c r="H20" s="30"/>
      <c r="I20" s="30" t="str">
        <f t="shared" si="0"/>
        <v/>
      </c>
      <c r="J20" s="34"/>
    </row>
    <row r="21" customHeight="1" spans="1:10">
      <c r="A21" s="14"/>
      <c r="B21" s="19"/>
      <c r="C21" s="19"/>
      <c r="D21" s="19"/>
      <c r="E21" s="30"/>
      <c r="F21" s="30"/>
      <c r="G21" s="30"/>
      <c r="H21" s="30"/>
      <c r="I21" s="30" t="str">
        <f t="shared" si="0"/>
        <v/>
      </c>
      <c r="J21" s="34"/>
    </row>
    <row r="22" customHeight="1" spans="1:10">
      <c r="A22" s="14"/>
      <c r="B22" s="19"/>
      <c r="C22" s="19"/>
      <c r="D22" s="19"/>
      <c r="E22" s="30"/>
      <c r="F22" s="30"/>
      <c r="G22" s="30"/>
      <c r="H22" s="30"/>
      <c r="I22" s="30" t="str">
        <f t="shared" si="0"/>
        <v/>
      </c>
      <c r="J22" s="34"/>
    </row>
    <row r="23" customHeight="1" spans="1:10">
      <c r="A23" s="14"/>
      <c r="B23" s="19"/>
      <c r="C23" s="19"/>
      <c r="D23" s="19"/>
      <c r="E23" s="30"/>
      <c r="F23" s="30"/>
      <c r="G23" s="30"/>
      <c r="H23" s="30"/>
      <c r="I23" s="30" t="str">
        <f t="shared" si="0"/>
        <v/>
      </c>
      <c r="J23" s="34"/>
    </row>
    <row r="24" customHeight="1" spans="1:10">
      <c r="A24" s="14"/>
      <c r="B24" s="19"/>
      <c r="C24" s="19"/>
      <c r="D24" s="19"/>
      <c r="E24" s="30"/>
      <c r="F24" s="30"/>
      <c r="G24" s="30"/>
      <c r="H24" s="30"/>
      <c r="I24" s="30" t="str">
        <f t="shared" si="0"/>
        <v/>
      </c>
      <c r="J24" s="34"/>
    </row>
    <row r="25" customHeight="1" spans="1:10">
      <c r="A25" s="14"/>
      <c r="B25" s="19"/>
      <c r="C25" s="19"/>
      <c r="D25" s="19"/>
      <c r="E25" s="30"/>
      <c r="F25" s="30"/>
      <c r="G25" s="30"/>
      <c r="H25" s="30"/>
      <c r="I25" s="30" t="str">
        <f t="shared" si="0"/>
        <v/>
      </c>
      <c r="J25" s="34"/>
    </row>
    <row r="26" customHeight="1" spans="1:10">
      <c r="A26" s="14"/>
      <c r="B26" s="19"/>
      <c r="C26" s="19"/>
      <c r="D26" s="19"/>
      <c r="E26" s="30"/>
      <c r="F26" s="30"/>
      <c r="G26" s="30"/>
      <c r="H26" s="30"/>
      <c r="I26" s="30"/>
      <c r="J26" s="34"/>
    </row>
    <row r="27" customHeight="1" spans="1:10">
      <c r="A27" s="20" t="s">
        <v>357</v>
      </c>
      <c r="B27" s="22"/>
      <c r="C27" s="11"/>
      <c r="D27" s="11"/>
      <c r="E27" s="30">
        <f>SUM(E6:E26)</f>
        <v>0</v>
      </c>
      <c r="F27" s="30"/>
      <c r="G27" s="30">
        <f>SUM(G6:G26)</f>
        <v>0</v>
      </c>
      <c r="H27" s="30">
        <f>SUM(H6:H26)</f>
        <v>0</v>
      </c>
      <c r="I27" s="30" t="str">
        <f t="shared" si="0"/>
        <v/>
      </c>
      <c r="J27" s="34"/>
    </row>
    <row r="28" customHeight="1" spans="1:7">
      <c r="A28" s="46" t="str">
        <f>封面!D11&amp;封面!G11</f>
        <v>产权持有单位填表人：徐萍</v>
      </c>
      <c r="G28" s="10" t="str">
        <f>"评估人员："&amp;封面!G20</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27" display="返回索引页"/>
    <hyperlink ref="B1" location="流动汇总!B16"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Roman,常规"3-11
&amp;"宋体,常规"共&amp;"Times New Roman,常规"&amp;N&amp;"宋体,常规"页第&amp;"Times New Roman,常规"&amp;P&amp;"宋体,常规"页</oddHead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9"/>
  <sheetViews>
    <sheetView zoomScale="85" zoomScaleNormal="85" workbookViewId="0">
      <selection activeCell="B1" sqref="B1"/>
    </sheetView>
  </sheetViews>
  <sheetFormatPr defaultColWidth="9" defaultRowHeight="15.75" customHeight="1" outlineLevelCol="6"/>
  <cols>
    <col min="1" max="1" width="6.25" style="3" customWidth="1"/>
    <col min="2" max="2" width="28" style="3" customWidth="1"/>
    <col min="3" max="3" width="19.125" style="3" hidden="1" customWidth="1" outlineLevel="1"/>
    <col min="4" max="4" width="25" style="3" customWidth="1" collapsed="1"/>
    <col min="5" max="6" width="25" style="3" customWidth="1"/>
    <col min="7" max="7" width="12.5" style="3" customWidth="1"/>
    <col min="8" max="16384" width="9" style="3"/>
  </cols>
  <sheetData>
    <row r="1" spans="1:7">
      <c r="A1" s="4" t="s">
        <v>118</v>
      </c>
      <c r="B1" s="71" t="s">
        <v>240</v>
      </c>
      <c r="C1" s="6"/>
      <c r="D1" s="6"/>
      <c r="E1" s="6"/>
      <c r="F1" s="6"/>
      <c r="G1" s="6"/>
    </row>
    <row r="2" s="1" customFormat="1" ht="30" customHeight="1" spans="1:7">
      <c r="A2" s="7" t="s">
        <v>432</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433</v>
      </c>
      <c r="B6" s="34" t="s">
        <v>87</v>
      </c>
      <c r="C6" s="30">
        <f>可供出售金融资产汇总!C27</f>
        <v>0</v>
      </c>
      <c r="D6" s="30">
        <f>可供出售金融资产汇总!E27</f>
        <v>0</v>
      </c>
      <c r="E6" s="30">
        <f>可供出售金融资产汇总!F27</f>
        <v>0</v>
      </c>
      <c r="F6" s="30">
        <f>E6-D6</f>
        <v>0</v>
      </c>
      <c r="G6" s="66" t="str">
        <f>IF(D6=0,"",F6/D6*100)</f>
        <v/>
      </c>
    </row>
    <row r="7" customHeight="1" spans="1:7">
      <c r="A7" s="63" t="s">
        <v>434</v>
      </c>
      <c r="B7" s="34" t="s">
        <v>89</v>
      </c>
      <c r="C7" s="30">
        <f>持有到期投资!H27</f>
        <v>0</v>
      </c>
      <c r="D7" s="30">
        <f>持有到期投资!J27</f>
        <v>0</v>
      </c>
      <c r="E7" s="30">
        <f>持有到期投资!K27</f>
        <v>0</v>
      </c>
      <c r="F7" s="30">
        <f>E7-D7</f>
        <v>0</v>
      </c>
      <c r="G7" s="66" t="str">
        <f>IF(D7=0,"",F7/D7*100)</f>
        <v/>
      </c>
    </row>
    <row r="8" customHeight="1" spans="1:7">
      <c r="A8" s="63" t="s">
        <v>435</v>
      </c>
      <c r="B8" s="34" t="s">
        <v>90</v>
      </c>
      <c r="C8" s="30">
        <f>长期应收!E27</f>
        <v>0</v>
      </c>
      <c r="D8" s="30">
        <f>长期应收!G27</f>
        <v>0</v>
      </c>
      <c r="E8" s="30">
        <f>长期应收!H27</f>
        <v>0</v>
      </c>
      <c r="F8" s="30">
        <f>E8-D8</f>
        <v>0</v>
      </c>
      <c r="G8" s="66" t="str">
        <f>IF(D8=0,"",F8/D8*100)</f>
        <v/>
      </c>
    </row>
    <row r="9" customHeight="1" spans="1:7">
      <c r="A9" s="63" t="s">
        <v>436</v>
      </c>
      <c r="B9" s="34" t="s">
        <v>91</v>
      </c>
      <c r="C9" s="30">
        <f>股权投资!G27</f>
        <v>0</v>
      </c>
      <c r="D9" s="30">
        <f>股权投资!I27</f>
        <v>0</v>
      </c>
      <c r="E9" s="30">
        <f>股权投资!J27</f>
        <v>0</v>
      </c>
      <c r="F9" s="30">
        <f>E9-D9</f>
        <v>0</v>
      </c>
      <c r="G9" s="66" t="str">
        <f>IF(D9=0,"",F9/D9*100)</f>
        <v/>
      </c>
    </row>
    <row r="10" customHeight="1" spans="1:7">
      <c r="A10" s="63" t="s">
        <v>437</v>
      </c>
      <c r="B10" s="34" t="s">
        <v>92</v>
      </c>
      <c r="C10" s="30">
        <f>'4-5-1投资性房地产'!K27+'4-5-2投资性房地产'!L27+'4-5-3投资性地产'!M27+'4-5-4投资性地产'!M27</f>
        <v>0</v>
      </c>
      <c r="D10" s="30">
        <f>'4-5-1投资性房地产'!O27+'4-5-2投资性房地产'!N27+'4-5-3投资性地产'!O27+'4-5-4投资性地产'!O27</f>
        <v>0</v>
      </c>
      <c r="E10" s="30">
        <f>'4-5-1投资性房地产'!R27+'4-5-2投资性房地产'!O27+'4-5-3投资性地产'!P27+'4-5-4投资性地产'!P27</f>
        <v>0</v>
      </c>
      <c r="F10" s="30">
        <f>E10-D10</f>
        <v>0</v>
      </c>
      <c r="G10" s="66" t="str">
        <f>IF(D10=0,"",F10/D10*100)</f>
        <v/>
      </c>
    </row>
    <row r="11" customHeight="1" spans="1:7">
      <c r="A11" s="63" t="s">
        <v>438</v>
      </c>
      <c r="B11" s="34" t="s">
        <v>93</v>
      </c>
      <c r="C11" s="131" t="e">
        <f>固定资产汇总!D22</f>
        <v>#REF!</v>
      </c>
      <c r="D11" s="131" t="e">
        <f>固定资产汇总!F22</f>
        <v>#REF!</v>
      </c>
      <c r="E11" s="131" t="e">
        <f>固定资产汇总!H22</f>
        <v>#REF!</v>
      </c>
      <c r="F11" s="131" t="e">
        <f t="shared" ref="F11:F22" si="0">E11-D11</f>
        <v>#REF!</v>
      </c>
      <c r="G11" s="66" t="e">
        <f t="shared" ref="G11:G22" si="1">IF(D11=0,"",F11/D11*100)</f>
        <v>#REF!</v>
      </c>
    </row>
    <row r="12" customHeight="1" spans="1:7">
      <c r="A12" s="63" t="s">
        <v>439</v>
      </c>
      <c r="B12" s="34" t="s">
        <v>101</v>
      </c>
      <c r="C12" s="131">
        <f>在建工程汇总!C27</f>
        <v>0</v>
      </c>
      <c r="D12" s="131">
        <f>在建工程汇总!D27</f>
        <v>0</v>
      </c>
      <c r="E12" s="131">
        <f>在建工程汇总!E27</f>
        <v>0</v>
      </c>
      <c r="F12" s="131">
        <f t="shared" si="0"/>
        <v>0</v>
      </c>
      <c r="G12" s="66" t="str">
        <f t="shared" si="1"/>
        <v/>
      </c>
    </row>
    <row r="13" customHeight="1" spans="1:7">
      <c r="A13" s="63" t="s">
        <v>440</v>
      </c>
      <c r="B13" s="34" t="s">
        <v>104</v>
      </c>
      <c r="C13" s="131">
        <f>工程物资!G27</f>
        <v>0</v>
      </c>
      <c r="D13" s="131">
        <f>工程物资!K27</f>
        <v>0</v>
      </c>
      <c r="E13" s="131">
        <f>工程物资!N27</f>
        <v>0</v>
      </c>
      <c r="F13" s="131">
        <f t="shared" si="0"/>
        <v>0</v>
      </c>
      <c r="G13" s="66" t="str">
        <f t="shared" si="1"/>
        <v/>
      </c>
    </row>
    <row r="14" customHeight="1" spans="1:7">
      <c r="A14" s="63" t="s">
        <v>441</v>
      </c>
      <c r="B14" s="34" t="s">
        <v>105</v>
      </c>
      <c r="C14" s="131">
        <f>固定资产清理!D27</f>
        <v>0</v>
      </c>
      <c r="D14" s="131">
        <f>固定资产清理!F27</f>
        <v>0</v>
      </c>
      <c r="E14" s="131">
        <f>固定资产清理!G27</f>
        <v>0</v>
      </c>
      <c r="F14" s="131">
        <f t="shared" si="0"/>
        <v>0</v>
      </c>
      <c r="G14" s="66" t="str">
        <f t="shared" si="1"/>
        <v/>
      </c>
    </row>
    <row r="15" customHeight="1" spans="1:7">
      <c r="A15" s="63" t="s">
        <v>442</v>
      </c>
      <c r="B15" s="34" t="s">
        <v>106</v>
      </c>
      <c r="C15" s="131">
        <f>生产性生物资产!I27</f>
        <v>0</v>
      </c>
      <c r="D15" s="131">
        <f>生产性生物资产!M27</f>
        <v>0</v>
      </c>
      <c r="E15" s="131">
        <f>生产性生物资产!P27</f>
        <v>0</v>
      </c>
      <c r="F15" s="131">
        <f t="shared" si="0"/>
        <v>0</v>
      </c>
      <c r="G15" s="66" t="str">
        <f t="shared" si="1"/>
        <v/>
      </c>
    </row>
    <row r="16" customHeight="1" spans="1:7">
      <c r="A16" s="63" t="s">
        <v>443</v>
      </c>
      <c r="B16" s="34" t="s">
        <v>107</v>
      </c>
      <c r="C16" s="131">
        <f>油气资产!J27</f>
        <v>0</v>
      </c>
      <c r="D16" s="131">
        <f>油气资产!N27</f>
        <v>0</v>
      </c>
      <c r="E16" s="131">
        <f>油气资产!Q27</f>
        <v>0</v>
      </c>
      <c r="F16" s="131">
        <f t="shared" si="0"/>
        <v>0</v>
      </c>
      <c r="G16" s="66" t="str">
        <f t="shared" si="1"/>
        <v/>
      </c>
    </row>
    <row r="17" customHeight="1" spans="1:7">
      <c r="A17" s="63" t="s">
        <v>444</v>
      </c>
      <c r="B17" s="34" t="s">
        <v>108</v>
      </c>
      <c r="C17" s="131">
        <f>无形资产汇总!C27</f>
        <v>0</v>
      </c>
      <c r="D17" s="131">
        <f>无形资产汇总!D27</f>
        <v>0</v>
      </c>
      <c r="E17" s="131">
        <f>无形资产汇总!E27</f>
        <v>0</v>
      </c>
      <c r="F17" s="131">
        <f t="shared" si="0"/>
        <v>0</v>
      </c>
      <c r="G17" s="66" t="str">
        <f t="shared" si="1"/>
        <v/>
      </c>
    </row>
    <row r="18" customHeight="1" spans="1:7">
      <c r="A18" s="63" t="s">
        <v>445</v>
      </c>
      <c r="B18" s="34" t="s">
        <v>111</v>
      </c>
      <c r="C18" s="131">
        <f>开发支出!D27</f>
        <v>0</v>
      </c>
      <c r="D18" s="131">
        <f>开发支出!F27</f>
        <v>0</v>
      </c>
      <c r="E18" s="131">
        <f>开发支出!G27</f>
        <v>0</v>
      </c>
      <c r="F18" s="131">
        <f t="shared" si="0"/>
        <v>0</v>
      </c>
      <c r="G18" s="66" t="str">
        <f t="shared" si="1"/>
        <v/>
      </c>
    </row>
    <row r="19" customHeight="1" spans="1:7">
      <c r="A19" s="63" t="s">
        <v>446</v>
      </c>
      <c r="B19" s="34" t="s">
        <v>112</v>
      </c>
      <c r="C19" s="30">
        <f>商誉!D27</f>
        <v>0</v>
      </c>
      <c r="D19" s="30">
        <f>商誉!F27</f>
        <v>0</v>
      </c>
      <c r="E19" s="30">
        <f>商誉!G27</f>
        <v>0</v>
      </c>
      <c r="F19" s="30">
        <f t="shared" si="0"/>
        <v>0</v>
      </c>
      <c r="G19" s="66" t="str">
        <f t="shared" si="1"/>
        <v/>
      </c>
    </row>
    <row r="20" customHeight="1" spans="1:7">
      <c r="A20" s="63" t="s">
        <v>447</v>
      </c>
      <c r="B20" s="34" t="s">
        <v>114</v>
      </c>
      <c r="C20" s="30">
        <f>长期待摊费用!F27</f>
        <v>0</v>
      </c>
      <c r="D20" s="30">
        <f>长期待摊费用!H27</f>
        <v>0</v>
      </c>
      <c r="E20" s="30">
        <f>长期待摊费用!J27</f>
        <v>0</v>
      </c>
      <c r="F20" s="30">
        <f t="shared" si="0"/>
        <v>0</v>
      </c>
      <c r="G20" s="66" t="str">
        <f t="shared" si="1"/>
        <v/>
      </c>
    </row>
    <row r="21" customHeight="1" spans="1:7">
      <c r="A21" s="63" t="s">
        <v>448</v>
      </c>
      <c r="B21" s="34" t="s">
        <v>115</v>
      </c>
      <c r="C21" s="30">
        <f>递延所得税资产!D27</f>
        <v>0</v>
      </c>
      <c r="D21" s="30">
        <f>递延所得税资产!F27</f>
        <v>0</v>
      </c>
      <c r="E21" s="30">
        <f>递延所得税资产!G27</f>
        <v>0</v>
      </c>
      <c r="F21" s="30">
        <f t="shared" si="0"/>
        <v>0</v>
      </c>
      <c r="G21" s="66" t="str">
        <f t="shared" si="1"/>
        <v/>
      </c>
    </row>
    <row r="22" customHeight="1" spans="1:7">
      <c r="A22" s="63" t="s">
        <v>449</v>
      </c>
      <c r="B22" s="34" t="s">
        <v>116</v>
      </c>
      <c r="C22" s="30">
        <f>其他非流动资产!D27</f>
        <v>0</v>
      </c>
      <c r="D22" s="30">
        <f>其他非流动资产!F27</f>
        <v>0</v>
      </c>
      <c r="E22" s="30">
        <f>其他非流动资产!G27</f>
        <v>0</v>
      </c>
      <c r="F22" s="30">
        <f t="shared" si="0"/>
        <v>0</v>
      </c>
      <c r="G22" s="66" t="str">
        <f t="shared" si="1"/>
        <v/>
      </c>
    </row>
    <row r="23" customHeight="1" spans="1:7">
      <c r="A23" s="14"/>
      <c r="B23" s="34"/>
      <c r="C23" s="30"/>
      <c r="D23" s="30"/>
      <c r="E23" s="30"/>
      <c r="F23" s="30"/>
      <c r="G23" s="66"/>
    </row>
    <row r="24" customHeight="1" spans="1:7">
      <c r="A24" s="14"/>
      <c r="B24" s="34"/>
      <c r="C24" s="30"/>
      <c r="D24" s="30"/>
      <c r="E24" s="30"/>
      <c r="F24" s="30"/>
      <c r="G24" s="66"/>
    </row>
    <row r="25" customHeight="1" spans="1:7">
      <c r="A25" s="63"/>
      <c r="B25" s="237"/>
      <c r="C25" s="30"/>
      <c r="D25" s="30"/>
      <c r="E25" s="30"/>
      <c r="F25" s="30"/>
      <c r="G25" s="66"/>
    </row>
    <row r="26" customHeight="1" spans="1:7">
      <c r="A26" s="63"/>
      <c r="B26" s="63"/>
      <c r="C26" s="30"/>
      <c r="D26" s="30"/>
      <c r="E26" s="30"/>
      <c r="F26" s="30"/>
      <c r="G26" s="66"/>
    </row>
    <row r="27" customHeight="1" spans="1:7">
      <c r="A27" s="63" t="s">
        <v>16</v>
      </c>
      <c r="B27" s="14" t="s">
        <v>184</v>
      </c>
      <c r="C27" s="30" t="e">
        <f>SUM(C6:C26)</f>
        <v>#REF!</v>
      </c>
      <c r="D27" s="30" t="e">
        <f>SUM(D6:D26)</f>
        <v>#REF!</v>
      </c>
      <c r="E27" s="30" t="e">
        <f>SUM(E6:E26)</f>
        <v>#REF!</v>
      </c>
      <c r="F27" s="30" t="e">
        <f>SUM(F6:F26)</f>
        <v>#REF!</v>
      </c>
      <c r="G27" s="66" t="e">
        <f>IF(D27=0,"",F27/D27*100)</f>
        <v>#REF!</v>
      </c>
    </row>
    <row r="28" customHeight="1" spans="1:5">
      <c r="A28" s="46" t="str">
        <f>封面!D11&amp;封面!G11</f>
        <v>产权持有单位填表人：徐萍</v>
      </c>
      <c r="E28" s="10" t="str">
        <f>"评估人员："&amp;封面!G22</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C28" display="返回索引页"/>
    <hyperlink ref="B6" location="可供出售金融资产汇总!B1" display="可供出售金融资产"/>
    <hyperlink ref="B7" location="持有到期投资!B1" display="持有至到期投资"/>
    <hyperlink ref="B8" location="长期应收!B1" display="长期应收款"/>
    <hyperlink ref="B1" location="分类汇总!B20" display="返回"/>
    <hyperlink ref="B9" location="股权投资!B1" display="长期股权投资"/>
    <hyperlink ref="B10" location="投资性房地产!B1" display="投资性房地产"/>
    <hyperlink ref="B22" location="其他非流动资产!Print_Titles" display="其他非流动资产"/>
    <hyperlink ref="B21" location="递延所得税资产!Print_Area" display="递延所得税资产"/>
    <hyperlink ref="B20" location="长期待摊费用!Print_Area" display="长期待摊费用"/>
    <hyperlink ref="B19" location="商誉!Print_Area" display="商誉"/>
    <hyperlink ref="B18" location="开发支出!Print_Titles" display="开发支出"/>
    <hyperlink ref="B17" location="无形资产汇总!Print_Area" display="无形资产"/>
    <hyperlink ref="B16" location="油气资产!Print_Area" display="油气资产"/>
    <hyperlink ref="B15" location="生产性生物资产!Print_Area" display="生产性生物资产"/>
    <hyperlink ref="B14" location="固定资产清理!Print_Area" display="固定资产清理"/>
    <hyperlink ref="B13" location="工程物资!Print_Titles" display="工程物资"/>
    <hyperlink ref="B12" location="在建工程汇总!Print_Area" display="在建工程"/>
    <hyperlink ref="B11" location="固定资产汇总!A1" display="固定资产"/>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
&amp;"宋体,常规"共&amp;"Times New Roman,常规"&amp;N&amp;"宋体,常规"页第&amp;"Times New Roman,常规"&amp;P&amp;"宋体,常规"页</oddHead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zoomScale="85" zoomScaleNormal="85" workbookViewId="0">
      <selection activeCell="B1" sqref="B1"/>
    </sheetView>
  </sheetViews>
  <sheetFormatPr defaultColWidth="9" defaultRowHeight="15.75" customHeight="1" outlineLevelCol="7"/>
  <cols>
    <col min="1" max="1" width="6.25" style="3" customWidth="1"/>
    <col min="2" max="2" width="28" style="3" customWidth="1"/>
    <col min="3" max="4" width="19.125" style="3" hidden="1" customWidth="1" outlineLevel="1"/>
    <col min="5" max="5" width="25" style="3" customWidth="1" collapsed="1"/>
    <col min="6" max="7" width="25" style="3" customWidth="1"/>
    <col min="8" max="8" width="12.375" style="3" customWidth="1"/>
    <col min="9" max="16384" width="9" style="3"/>
  </cols>
  <sheetData>
    <row r="1" spans="1:8">
      <c r="A1" s="4" t="s">
        <v>118</v>
      </c>
      <c r="B1" s="71" t="s">
        <v>240</v>
      </c>
      <c r="C1" s="6"/>
      <c r="D1" s="6"/>
      <c r="E1" s="6"/>
      <c r="F1" s="6"/>
      <c r="G1" s="6"/>
      <c r="H1" s="6"/>
    </row>
    <row r="2" s="1" customFormat="1" ht="30" customHeight="1" spans="1:8">
      <c r="A2" s="7" t="s">
        <v>450</v>
      </c>
      <c r="B2" s="8"/>
      <c r="C2" s="8"/>
      <c r="D2" s="8"/>
      <c r="E2" s="8"/>
      <c r="F2" s="8"/>
      <c r="G2" s="8"/>
      <c r="H2" s="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62" t="s">
        <v>147</v>
      </c>
    </row>
    <row r="5" s="61" customFormat="1" customHeight="1" spans="1:8">
      <c r="A5" s="63" t="s">
        <v>296</v>
      </c>
      <c r="B5" s="63" t="s">
        <v>242</v>
      </c>
      <c r="C5" s="63" t="s">
        <v>243</v>
      </c>
      <c r="D5" s="63" t="s">
        <v>318</v>
      </c>
      <c r="E5" s="63" t="s">
        <v>245</v>
      </c>
      <c r="F5" s="63" t="s">
        <v>246</v>
      </c>
      <c r="G5" s="64" t="s">
        <v>247</v>
      </c>
      <c r="H5" s="63" t="s">
        <v>393</v>
      </c>
    </row>
    <row r="6" customHeight="1" spans="1:8">
      <c r="A6" s="63" t="s">
        <v>451</v>
      </c>
      <c r="B6" s="34" t="s">
        <v>452</v>
      </c>
      <c r="C6" s="30">
        <f>'可出售-股票'!I27</f>
        <v>0</v>
      </c>
      <c r="D6" s="30"/>
      <c r="E6" s="30">
        <f>'可出售-股票'!K27</f>
        <v>0</v>
      </c>
      <c r="F6" s="30">
        <f>'可出售-股票'!L27</f>
        <v>0</v>
      </c>
      <c r="G6" s="30">
        <f>F6-E6</f>
        <v>0</v>
      </c>
      <c r="H6" s="66" t="str">
        <f>IF(E6=0,"",G6/E6*100)</f>
        <v/>
      </c>
    </row>
    <row r="7" customHeight="1" spans="1:8">
      <c r="A7" s="63" t="s">
        <v>453</v>
      </c>
      <c r="B7" s="34" t="s">
        <v>454</v>
      </c>
      <c r="C7" s="30">
        <f>'可出售-债券'!H27</f>
        <v>0</v>
      </c>
      <c r="D7" s="30"/>
      <c r="E7" s="30">
        <f>'可出售-债券'!J27</f>
        <v>0</v>
      </c>
      <c r="F7" s="30">
        <f>'可出售-债券'!K27</f>
        <v>0</v>
      </c>
      <c r="G7" s="30">
        <f>F7-E7</f>
        <v>0</v>
      </c>
      <c r="H7" s="66" t="str">
        <f>IF(E7=0,"",G7/E7*100)</f>
        <v/>
      </c>
    </row>
    <row r="8" customHeight="1" spans="1:8">
      <c r="A8" s="63" t="s">
        <v>455</v>
      </c>
      <c r="B8" s="34" t="s">
        <v>456</v>
      </c>
      <c r="C8" s="30">
        <f>'可出售-其他'!H27</f>
        <v>0</v>
      </c>
      <c r="D8" s="30"/>
      <c r="E8" s="30">
        <f>'可出售-其他'!J27</f>
        <v>0</v>
      </c>
      <c r="F8" s="30">
        <f>'可出售-其他'!K27</f>
        <v>0</v>
      </c>
      <c r="G8" s="30">
        <f>F8-E8</f>
        <v>0</v>
      </c>
      <c r="H8" s="66" t="str">
        <f>IF(E8=0,"",G8/E8*100)</f>
        <v/>
      </c>
    </row>
    <row r="9" customHeight="1" spans="1:8">
      <c r="A9" s="14"/>
      <c r="B9" s="34"/>
      <c r="C9" s="30"/>
      <c r="D9" s="30"/>
      <c r="E9" s="30"/>
      <c r="F9" s="30"/>
      <c r="G9" s="30"/>
      <c r="H9" s="66"/>
    </row>
    <row r="10" customHeight="1" spans="1:8">
      <c r="A10" s="14"/>
      <c r="B10" s="34"/>
      <c r="C10" s="30"/>
      <c r="D10" s="30"/>
      <c r="E10" s="30"/>
      <c r="F10" s="30"/>
      <c r="G10" s="30"/>
      <c r="H10" s="66"/>
    </row>
    <row r="11" customHeight="1" spans="1:8">
      <c r="A11" s="14"/>
      <c r="B11" s="34"/>
      <c r="C11" s="30"/>
      <c r="D11" s="30"/>
      <c r="E11" s="30"/>
      <c r="F11" s="30"/>
      <c r="G11" s="30"/>
      <c r="H11" s="66"/>
    </row>
    <row r="12" customHeight="1" spans="1:8">
      <c r="A12" s="14"/>
      <c r="B12" s="34"/>
      <c r="C12" s="30"/>
      <c r="D12" s="30"/>
      <c r="E12" s="30"/>
      <c r="F12" s="30"/>
      <c r="G12" s="30"/>
      <c r="H12" s="66"/>
    </row>
    <row r="13" customHeight="1" spans="1:8">
      <c r="A13" s="14"/>
      <c r="B13" s="34"/>
      <c r="C13" s="30"/>
      <c r="D13" s="30"/>
      <c r="E13" s="30"/>
      <c r="F13" s="30"/>
      <c r="G13" s="30"/>
      <c r="H13" s="66"/>
    </row>
    <row r="14" customHeight="1" spans="1:8">
      <c r="A14" s="14"/>
      <c r="B14" s="34"/>
      <c r="C14" s="30"/>
      <c r="D14" s="30"/>
      <c r="E14" s="30"/>
      <c r="F14" s="30"/>
      <c r="G14" s="30"/>
      <c r="H14" s="66"/>
    </row>
    <row r="15" customHeight="1" spans="1:8">
      <c r="A15" s="14"/>
      <c r="B15" s="34"/>
      <c r="C15" s="30"/>
      <c r="D15" s="30"/>
      <c r="E15" s="30"/>
      <c r="F15" s="30"/>
      <c r="G15" s="30"/>
      <c r="H15" s="66"/>
    </row>
    <row r="16" customHeight="1" spans="1:8">
      <c r="A16" s="14"/>
      <c r="B16" s="34"/>
      <c r="C16" s="30"/>
      <c r="D16" s="30"/>
      <c r="E16" s="30"/>
      <c r="F16" s="30"/>
      <c r="G16" s="30"/>
      <c r="H16" s="66"/>
    </row>
    <row r="17" customHeight="1" spans="1:8">
      <c r="A17" s="14"/>
      <c r="B17" s="34"/>
      <c r="C17" s="30"/>
      <c r="D17" s="30"/>
      <c r="E17" s="30"/>
      <c r="F17" s="30"/>
      <c r="G17" s="30"/>
      <c r="H17" s="66"/>
    </row>
    <row r="18" customHeight="1" spans="1:8">
      <c r="A18" s="14"/>
      <c r="B18" s="34"/>
      <c r="C18" s="30"/>
      <c r="D18" s="30"/>
      <c r="E18" s="30"/>
      <c r="F18" s="30"/>
      <c r="G18" s="30"/>
      <c r="H18" s="66"/>
    </row>
    <row r="19" customHeight="1" spans="1:8">
      <c r="A19" s="14"/>
      <c r="B19" s="34"/>
      <c r="C19" s="30"/>
      <c r="D19" s="30"/>
      <c r="E19" s="30"/>
      <c r="F19" s="30"/>
      <c r="G19" s="30"/>
      <c r="H19" s="66"/>
    </row>
    <row r="20" customHeight="1" spans="1:8">
      <c r="A20" s="14"/>
      <c r="B20" s="34"/>
      <c r="C20" s="30"/>
      <c r="D20" s="30"/>
      <c r="E20" s="30"/>
      <c r="F20" s="30"/>
      <c r="G20" s="30"/>
      <c r="H20" s="66"/>
    </row>
    <row r="21" customHeight="1" spans="1:8">
      <c r="A21" s="14"/>
      <c r="B21" s="34"/>
      <c r="C21" s="30"/>
      <c r="D21" s="30"/>
      <c r="E21" s="30"/>
      <c r="F21" s="30"/>
      <c r="G21" s="30"/>
      <c r="H21" s="66"/>
    </row>
    <row r="22" customHeight="1" spans="1:8">
      <c r="A22" s="14"/>
      <c r="B22" s="34"/>
      <c r="C22" s="30"/>
      <c r="D22" s="30"/>
      <c r="E22" s="30"/>
      <c r="F22" s="30"/>
      <c r="G22" s="30"/>
      <c r="H22" s="66"/>
    </row>
    <row r="23" customHeight="1" spans="1:8">
      <c r="A23" s="14"/>
      <c r="B23" s="34"/>
      <c r="C23" s="30"/>
      <c r="D23" s="30"/>
      <c r="E23" s="30"/>
      <c r="F23" s="30"/>
      <c r="G23" s="30"/>
      <c r="H23" s="66"/>
    </row>
    <row r="24" customHeight="1" spans="1:8">
      <c r="A24" s="14"/>
      <c r="B24" s="34"/>
      <c r="C24" s="30"/>
      <c r="D24" s="30"/>
      <c r="E24" s="30"/>
      <c r="F24" s="30"/>
      <c r="G24" s="30"/>
      <c r="H24" s="66"/>
    </row>
    <row r="25" customHeight="1" spans="1:8">
      <c r="A25" s="63" t="s">
        <v>16</v>
      </c>
      <c r="B25" s="63" t="s">
        <v>457</v>
      </c>
      <c r="C25" s="30">
        <f>SUM(C6:C24)</f>
        <v>0</v>
      </c>
      <c r="D25" s="30"/>
      <c r="E25" s="30">
        <f>SUM(E6:E24)</f>
        <v>0</v>
      </c>
      <c r="F25" s="30">
        <f>SUM(F6:F24)</f>
        <v>0</v>
      </c>
      <c r="G25" s="30">
        <f>SUM(G6:G24)</f>
        <v>0</v>
      </c>
      <c r="H25" s="66" t="str">
        <f>IF(E25=0,"",G25/E25*100)</f>
        <v/>
      </c>
    </row>
    <row r="26" customHeight="1" spans="1:8">
      <c r="A26" s="63" t="s">
        <v>16</v>
      </c>
      <c r="B26" s="63" t="s">
        <v>458</v>
      </c>
      <c r="C26" s="30"/>
      <c r="D26" s="30"/>
      <c r="E26" s="30">
        <f>C26</f>
        <v>0</v>
      </c>
      <c r="F26" s="30">
        <v>0</v>
      </c>
      <c r="G26" s="30">
        <f>F26-E26</f>
        <v>0</v>
      </c>
      <c r="H26" s="66" t="str">
        <f>IF(E26=0,"",G26/E26*100)</f>
        <v/>
      </c>
    </row>
    <row r="27" customHeight="1" spans="1:8">
      <c r="A27" s="63" t="s">
        <v>16</v>
      </c>
      <c r="B27" s="63" t="s">
        <v>459</v>
      </c>
      <c r="C27" s="30">
        <f>C25-C26</f>
        <v>0</v>
      </c>
      <c r="D27" s="30"/>
      <c r="E27" s="30">
        <f>E25-E26</f>
        <v>0</v>
      </c>
      <c r="F27" s="30">
        <f>F25-F26</f>
        <v>0</v>
      </c>
      <c r="G27" s="30">
        <f>G25-G26</f>
        <v>0</v>
      </c>
      <c r="H27" s="66" t="str">
        <f>IF(E27=0,"",G27/E27*100)</f>
        <v/>
      </c>
    </row>
    <row r="28" customHeight="1" spans="1:6">
      <c r="A28" s="46" t="str">
        <f>封面!D11&amp;封面!G11</f>
        <v>产权持有单位填表人：徐萍</v>
      </c>
      <c r="E28" s="10"/>
      <c r="F28" s="3" t="str">
        <f>"评估人员："&amp;封面!G22</f>
        <v>评估人员：</v>
      </c>
    </row>
    <row r="29" customHeight="1" spans="1:1">
      <c r="A29" s="46" t="str">
        <f>CONCATENATE(封面!D13,封面!F13,封面!G13,封面!H13,封面!I13,封面!J13,封面!K13)</f>
        <v>填表日期：2022年4月1日</v>
      </c>
    </row>
  </sheetData>
  <mergeCells count="2">
    <mergeCell ref="A2:H2"/>
    <mergeCell ref="A3:H3"/>
  </mergeCells>
  <hyperlinks>
    <hyperlink ref="A1" location="索引目录!D28" display="返回索引页"/>
    <hyperlink ref="B6" location="'可出售-股票'!B1" display="可供出售金融资产-股票投资"/>
    <hyperlink ref="B7" location="'可出售-债券'!B1" display="可供出售金融资产-债券投资"/>
    <hyperlink ref="B8" location="'可出售-其他'!B1" display="可供出售金融资产-其他投资"/>
    <hyperlink ref="B1" location="长期投资汇总!B6"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
&amp;"宋体,常规"共&amp;"Times New Roman,常规"&amp;N&amp;"宋体,常规"页第&amp;"Times New Roman,常规"&amp;P&amp;"宋体,常规"页</oddHead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5.625" style="3" customWidth="1"/>
    <col min="2" max="2" width="17.75" style="3" customWidth="1"/>
    <col min="3" max="3" width="9" style="3"/>
    <col min="4" max="4" width="7.625" style="3" customWidth="1"/>
    <col min="5" max="5" width="7.75" style="3" customWidth="1"/>
    <col min="6" max="6" width="8.875" style="3" customWidth="1"/>
    <col min="7" max="7" width="9.5" style="3" customWidth="1"/>
    <col min="8" max="8" width="7.875" style="3" customWidth="1"/>
    <col min="9" max="10" width="13.125" style="3" hidden="1" customWidth="1" outlineLevel="1"/>
    <col min="11" max="11" width="14.875" style="3" customWidth="1" collapsed="1"/>
    <col min="12" max="12" width="14.375" style="3" customWidth="1"/>
    <col min="13" max="16384" width="9" style="3"/>
  </cols>
  <sheetData>
    <row r="1" ht="12.75" customHeight="1" spans="1:14">
      <c r="A1" s="4" t="s">
        <v>118</v>
      </c>
      <c r="B1" s="5" t="s">
        <v>240</v>
      </c>
      <c r="C1" s="6"/>
      <c r="D1" s="6"/>
      <c r="E1" s="6"/>
      <c r="F1" s="6"/>
      <c r="G1" s="6"/>
      <c r="H1" s="6"/>
      <c r="I1" s="6"/>
      <c r="J1" s="6"/>
      <c r="K1" s="6"/>
      <c r="L1" s="6"/>
      <c r="M1" s="6"/>
      <c r="N1" s="6"/>
    </row>
    <row r="2" s="1" customFormat="1" ht="30" customHeight="1" spans="1:14">
      <c r="A2" s="7" t="s">
        <v>460</v>
      </c>
      <c r="B2" s="8"/>
      <c r="C2" s="8"/>
      <c r="D2" s="8"/>
      <c r="E2" s="8"/>
      <c r="F2" s="8"/>
      <c r="G2" s="8"/>
      <c r="H2" s="8"/>
      <c r="I2" s="8"/>
      <c r="J2" s="8"/>
      <c r="K2" s="8"/>
      <c r="L2" s="8"/>
      <c r="M2" s="8"/>
      <c r="N2" s="8"/>
    </row>
    <row r="3" ht="14.1" customHeight="1" spans="1:14">
      <c r="A3" s="9" t="str">
        <f>CONCATENATE(封面!D9,封面!F9,封面!G9,封面!H9,封面!I9,封面!J9,封面!K9)</f>
        <v>评估基准日：2022年3月28日</v>
      </c>
      <c r="B3" s="9"/>
      <c r="C3" s="9"/>
      <c r="D3" s="9"/>
      <c r="E3" s="9"/>
      <c r="F3" s="9"/>
      <c r="G3" s="9"/>
      <c r="H3" s="9"/>
      <c r="I3" s="25"/>
      <c r="J3" s="25"/>
      <c r="K3" s="25"/>
      <c r="L3" s="25"/>
      <c r="M3" s="25"/>
      <c r="N3" s="25"/>
    </row>
    <row r="4" customHeight="1" spans="1:14">
      <c r="A4" s="10" t="str">
        <f>封面!D7&amp;封面!F7</f>
        <v>产权持有单位：黑龙江龙煤矿山建设有限公司</v>
      </c>
      <c r="N4" s="33" t="s">
        <v>147</v>
      </c>
    </row>
    <row r="5" s="2" customFormat="1" ht="27" customHeight="1" spans="1:14">
      <c r="A5" s="11" t="s">
        <v>210</v>
      </c>
      <c r="B5" s="11" t="s">
        <v>336</v>
      </c>
      <c r="C5" s="11" t="s">
        <v>461</v>
      </c>
      <c r="D5" s="11" t="s">
        <v>338</v>
      </c>
      <c r="E5" s="11" t="s">
        <v>339</v>
      </c>
      <c r="F5" s="11" t="s">
        <v>462</v>
      </c>
      <c r="G5" s="12" t="s">
        <v>463</v>
      </c>
      <c r="H5" s="12" t="s">
        <v>464</v>
      </c>
      <c r="I5" s="12" t="s">
        <v>243</v>
      </c>
      <c r="J5" s="12" t="s">
        <v>318</v>
      </c>
      <c r="K5" s="11" t="s">
        <v>245</v>
      </c>
      <c r="L5" s="11" t="s">
        <v>246</v>
      </c>
      <c r="M5" s="11" t="s">
        <v>248</v>
      </c>
      <c r="N5" s="11" t="s">
        <v>213</v>
      </c>
    </row>
    <row r="6" customHeight="1" spans="1:14">
      <c r="A6" s="14"/>
      <c r="B6" s="19"/>
      <c r="C6" s="14"/>
      <c r="D6" s="18"/>
      <c r="E6" s="14"/>
      <c r="F6" s="14"/>
      <c r="G6" s="30"/>
      <c r="H6" s="30"/>
      <c r="I6" s="30"/>
      <c r="J6" s="30"/>
      <c r="K6" s="30"/>
      <c r="L6" s="30"/>
      <c r="M6" s="30" t="str">
        <f>IF(K6=0,"",(L6-K6)/K6*100)</f>
        <v/>
      </c>
      <c r="N6" s="34"/>
    </row>
    <row r="7" customHeight="1" spans="1:14">
      <c r="A7" s="14"/>
      <c r="B7" s="19"/>
      <c r="C7" s="14"/>
      <c r="D7" s="18"/>
      <c r="E7" s="14"/>
      <c r="F7" s="14"/>
      <c r="G7" s="30"/>
      <c r="H7" s="30"/>
      <c r="I7" s="30"/>
      <c r="J7" s="30"/>
      <c r="K7" s="30"/>
      <c r="L7" s="30"/>
      <c r="M7" s="30" t="str">
        <f t="shared" ref="M7:M27" si="0">IF(K7=0,"",(L7-K7)/K7*100)</f>
        <v/>
      </c>
      <c r="N7" s="34"/>
    </row>
    <row r="8" customHeight="1" spans="1:14">
      <c r="A8" s="14"/>
      <c r="B8" s="19"/>
      <c r="C8" s="14"/>
      <c r="D8" s="18"/>
      <c r="E8" s="14"/>
      <c r="F8" s="14"/>
      <c r="G8" s="30"/>
      <c r="H8" s="30"/>
      <c r="I8" s="30"/>
      <c r="J8" s="30"/>
      <c r="K8" s="30"/>
      <c r="L8" s="30"/>
      <c r="M8" s="30" t="str">
        <f t="shared" si="0"/>
        <v/>
      </c>
      <c r="N8" s="34"/>
    </row>
    <row r="9" customHeight="1" spans="1:14">
      <c r="A9" s="14"/>
      <c r="B9" s="19"/>
      <c r="C9" s="14"/>
      <c r="D9" s="18"/>
      <c r="E9" s="14"/>
      <c r="F9" s="14"/>
      <c r="G9" s="30"/>
      <c r="H9" s="30"/>
      <c r="I9" s="30"/>
      <c r="J9" s="30"/>
      <c r="K9" s="30"/>
      <c r="L9" s="30"/>
      <c r="M9" s="30" t="str">
        <f t="shared" si="0"/>
        <v/>
      </c>
      <c r="N9" s="34"/>
    </row>
    <row r="10" customHeight="1" spans="1:14">
      <c r="A10" s="14"/>
      <c r="B10" s="19"/>
      <c r="C10" s="14"/>
      <c r="D10" s="18"/>
      <c r="E10" s="14"/>
      <c r="F10" s="14"/>
      <c r="G10" s="30"/>
      <c r="H10" s="30"/>
      <c r="I10" s="30"/>
      <c r="J10" s="30"/>
      <c r="K10" s="30"/>
      <c r="L10" s="30"/>
      <c r="M10" s="30" t="str">
        <f t="shared" si="0"/>
        <v/>
      </c>
      <c r="N10" s="34"/>
    </row>
    <row r="11" customHeight="1" spans="1:14">
      <c r="A11" s="14"/>
      <c r="B11" s="19"/>
      <c r="C11" s="14"/>
      <c r="D11" s="18"/>
      <c r="E11" s="14"/>
      <c r="F11" s="14"/>
      <c r="G11" s="30"/>
      <c r="H11" s="30"/>
      <c r="I11" s="30"/>
      <c r="J11" s="30"/>
      <c r="K11" s="30"/>
      <c r="L11" s="30"/>
      <c r="M11" s="30" t="str">
        <f t="shared" si="0"/>
        <v/>
      </c>
      <c r="N11" s="34"/>
    </row>
    <row r="12" customHeight="1" spans="1:14">
      <c r="A12" s="14"/>
      <c r="B12" s="19"/>
      <c r="C12" s="14"/>
      <c r="D12" s="18"/>
      <c r="E12" s="14"/>
      <c r="F12" s="14"/>
      <c r="G12" s="30"/>
      <c r="H12" s="30"/>
      <c r="I12" s="30"/>
      <c r="J12" s="30"/>
      <c r="K12" s="30"/>
      <c r="L12" s="30"/>
      <c r="M12" s="30" t="str">
        <f t="shared" si="0"/>
        <v/>
      </c>
      <c r="N12" s="34"/>
    </row>
    <row r="13" customHeight="1" spans="1:14">
      <c r="A13" s="14"/>
      <c r="B13" s="19"/>
      <c r="C13" s="14"/>
      <c r="D13" s="18"/>
      <c r="E13" s="14"/>
      <c r="F13" s="14"/>
      <c r="G13" s="30"/>
      <c r="H13" s="30"/>
      <c r="I13" s="30"/>
      <c r="J13" s="30"/>
      <c r="K13" s="30"/>
      <c r="L13" s="30"/>
      <c r="M13" s="30" t="str">
        <f t="shared" si="0"/>
        <v/>
      </c>
      <c r="N13" s="34"/>
    </row>
    <row r="14" customHeight="1" spans="1:14">
      <c r="A14" s="14"/>
      <c r="B14" s="19"/>
      <c r="C14" s="14"/>
      <c r="D14" s="18"/>
      <c r="E14" s="14"/>
      <c r="F14" s="14"/>
      <c r="G14" s="30"/>
      <c r="H14" s="30"/>
      <c r="I14" s="30"/>
      <c r="J14" s="30"/>
      <c r="K14" s="30"/>
      <c r="L14" s="30"/>
      <c r="M14" s="30" t="str">
        <f t="shared" si="0"/>
        <v/>
      </c>
      <c r="N14" s="34"/>
    </row>
    <row r="15" customHeight="1" spans="1:14">
      <c r="A15" s="14"/>
      <c r="B15" s="19"/>
      <c r="C15" s="14"/>
      <c r="D15" s="18"/>
      <c r="E15" s="14"/>
      <c r="F15" s="14"/>
      <c r="G15" s="30"/>
      <c r="H15" s="30"/>
      <c r="I15" s="30"/>
      <c r="J15" s="30"/>
      <c r="K15" s="30"/>
      <c r="L15" s="30"/>
      <c r="M15" s="30" t="str">
        <f t="shared" si="0"/>
        <v/>
      </c>
      <c r="N15" s="34"/>
    </row>
    <row r="16" customHeight="1" spans="1:14">
      <c r="A16" s="14"/>
      <c r="B16" s="19"/>
      <c r="C16" s="14"/>
      <c r="D16" s="18"/>
      <c r="E16" s="14"/>
      <c r="F16" s="14"/>
      <c r="G16" s="30"/>
      <c r="H16" s="30"/>
      <c r="I16" s="30"/>
      <c r="J16" s="30"/>
      <c r="K16" s="30"/>
      <c r="L16" s="30"/>
      <c r="M16" s="30" t="str">
        <f t="shared" si="0"/>
        <v/>
      </c>
      <c r="N16" s="34"/>
    </row>
    <row r="17" customHeight="1" spans="1:14">
      <c r="A17" s="14"/>
      <c r="B17" s="19"/>
      <c r="C17" s="14"/>
      <c r="D17" s="18"/>
      <c r="E17" s="14"/>
      <c r="F17" s="14"/>
      <c r="G17" s="30"/>
      <c r="H17" s="30"/>
      <c r="I17" s="30"/>
      <c r="J17" s="30"/>
      <c r="K17" s="30"/>
      <c r="L17" s="30"/>
      <c r="M17" s="30" t="str">
        <f t="shared" si="0"/>
        <v/>
      </c>
      <c r="N17" s="34"/>
    </row>
    <row r="18" customHeight="1" spans="1:14">
      <c r="A18" s="14"/>
      <c r="B18" s="19"/>
      <c r="C18" s="14"/>
      <c r="D18" s="18"/>
      <c r="E18" s="14"/>
      <c r="F18" s="14"/>
      <c r="G18" s="30"/>
      <c r="H18" s="30"/>
      <c r="I18" s="30"/>
      <c r="J18" s="30"/>
      <c r="K18" s="30"/>
      <c r="L18" s="30"/>
      <c r="M18" s="30" t="str">
        <f t="shared" si="0"/>
        <v/>
      </c>
      <c r="N18" s="34"/>
    </row>
    <row r="19" customHeight="1" spans="1:14">
      <c r="A19" s="14"/>
      <c r="B19" s="19"/>
      <c r="C19" s="14"/>
      <c r="D19" s="18"/>
      <c r="E19" s="14"/>
      <c r="F19" s="14"/>
      <c r="G19" s="30"/>
      <c r="H19" s="30"/>
      <c r="I19" s="30"/>
      <c r="J19" s="30"/>
      <c r="K19" s="30"/>
      <c r="L19" s="30"/>
      <c r="M19" s="30" t="str">
        <f t="shared" si="0"/>
        <v/>
      </c>
      <c r="N19" s="34"/>
    </row>
    <row r="20" customHeight="1" spans="1:14">
      <c r="A20" s="14"/>
      <c r="B20" s="19"/>
      <c r="C20" s="14"/>
      <c r="D20" s="18"/>
      <c r="E20" s="14"/>
      <c r="F20" s="14"/>
      <c r="G20" s="30"/>
      <c r="H20" s="30"/>
      <c r="I20" s="30"/>
      <c r="J20" s="30"/>
      <c r="K20" s="30"/>
      <c r="L20" s="30"/>
      <c r="M20" s="30" t="str">
        <f t="shared" si="0"/>
        <v/>
      </c>
      <c r="N20" s="34"/>
    </row>
    <row r="21" customHeight="1" spans="1:14">
      <c r="A21" s="14"/>
      <c r="B21" s="19"/>
      <c r="C21" s="14"/>
      <c r="D21" s="18"/>
      <c r="E21" s="14"/>
      <c r="F21" s="14"/>
      <c r="G21" s="30"/>
      <c r="H21" s="30"/>
      <c r="I21" s="30"/>
      <c r="J21" s="30"/>
      <c r="K21" s="30"/>
      <c r="L21" s="30"/>
      <c r="M21" s="30" t="str">
        <f t="shared" si="0"/>
        <v/>
      </c>
      <c r="N21" s="34"/>
    </row>
    <row r="22" customHeight="1" spans="1:14">
      <c r="A22" s="14"/>
      <c r="B22" s="19"/>
      <c r="C22" s="14"/>
      <c r="D22" s="18"/>
      <c r="E22" s="14"/>
      <c r="F22" s="14"/>
      <c r="G22" s="30"/>
      <c r="H22" s="30"/>
      <c r="I22" s="30"/>
      <c r="J22" s="30"/>
      <c r="K22" s="30"/>
      <c r="L22" s="30"/>
      <c r="M22" s="30" t="str">
        <f t="shared" si="0"/>
        <v/>
      </c>
      <c r="N22" s="34"/>
    </row>
    <row r="23" customHeight="1" spans="1:14">
      <c r="A23" s="14"/>
      <c r="B23" s="19"/>
      <c r="C23" s="14"/>
      <c r="D23" s="18"/>
      <c r="E23" s="14"/>
      <c r="F23" s="14"/>
      <c r="G23" s="30"/>
      <c r="H23" s="30"/>
      <c r="I23" s="30"/>
      <c r="J23" s="30"/>
      <c r="K23" s="30"/>
      <c r="L23" s="30"/>
      <c r="M23" s="30" t="str">
        <f t="shared" si="0"/>
        <v/>
      </c>
      <c r="N23" s="34"/>
    </row>
    <row r="24" customHeight="1" spans="1:14">
      <c r="A24" s="14"/>
      <c r="B24" s="19"/>
      <c r="C24" s="14"/>
      <c r="D24" s="18"/>
      <c r="E24" s="14"/>
      <c r="F24" s="14"/>
      <c r="G24" s="30"/>
      <c r="H24" s="30"/>
      <c r="I24" s="30"/>
      <c r="J24" s="30"/>
      <c r="K24" s="30"/>
      <c r="L24" s="30"/>
      <c r="M24" s="30" t="str">
        <f t="shared" si="0"/>
        <v/>
      </c>
      <c r="N24" s="34"/>
    </row>
    <row r="25" customHeight="1" spans="1:14">
      <c r="A25" s="14"/>
      <c r="B25" s="19"/>
      <c r="C25" s="14"/>
      <c r="D25" s="18"/>
      <c r="E25" s="14"/>
      <c r="F25" s="14"/>
      <c r="G25" s="30"/>
      <c r="H25" s="30"/>
      <c r="I25" s="30"/>
      <c r="J25" s="30"/>
      <c r="K25" s="30"/>
      <c r="L25" s="30"/>
      <c r="M25" s="30" t="str">
        <f t="shared" si="0"/>
        <v/>
      </c>
      <c r="N25" s="34"/>
    </row>
    <row r="26" customHeight="1" spans="1:14">
      <c r="A26" s="14"/>
      <c r="B26" s="19"/>
      <c r="C26" s="14"/>
      <c r="D26" s="18"/>
      <c r="E26" s="14"/>
      <c r="F26" s="14"/>
      <c r="G26" s="30"/>
      <c r="H26" s="30"/>
      <c r="I26" s="30"/>
      <c r="J26" s="30"/>
      <c r="K26" s="30"/>
      <c r="L26" s="30"/>
      <c r="M26" s="30"/>
      <c r="N26" s="34"/>
    </row>
    <row r="27" customHeight="1" spans="1:14">
      <c r="A27" s="20" t="s">
        <v>357</v>
      </c>
      <c r="B27" s="22"/>
      <c r="C27" s="14"/>
      <c r="D27" s="18"/>
      <c r="E27" s="14"/>
      <c r="F27" s="14"/>
      <c r="G27" s="30"/>
      <c r="H27" s="30"/>
      <c r="I27" s="30">
        <f>SUM(I6:I26)</f>
        <v>0</v>
      </c>
      <c r="J27" s="30"/>
      <c r="K27" s="30">
        <f>SUM(K6:K26)</f>
        <v>0</v>
      </c>
      <c r="L27" s="30">
        <f>SUM(L6:L26)</f>
        <v>0</v>
      </c>
      <c r="M27" s="30" t="str">
        <f t="shared" si="0"/>
        <v/>
      </c>
      <c r="N27" s="34"/>
    </row>
    <row r="28" customHeight="1" spans="1:11">
      <c r="A28" s="46" t="str">
        <f>封面!D11&amp;封面!G11</f>
        <v>产权持有单位填表人：徐萍</v>
      </c>
      <c r="K28" s="10" t="str">
        <f>"评估人员："&amp;封面!G22</f>
        <v>评估人员：</v>
      </c>
    </row>
    <row r="29" customHeight="1" spans="1:1">
      <c r="A29" s="46" t="str">
        <f>CONCATENATE(封面!D13,封面!F13,封面!G13,封面!H13,封面!I13,封面!J13,封面!K13)</f>
        <v>填表日期：2022年4月1日</v>
      </c>
    </row>
  </sheetData>
  <mergeCells count="3">
    <mergeCell ref="A2:N2"/>
    <mergeCell ref="A3:N3"/>
    <mergeCell ref="A27:B27"/>
  </mergeCells>
  <hyperlinks>
    <hyperlink ref="A1" location="索引目录!E28" display="返回索引页"/>
    <hyperlink ref="B1" location="可供出售金融资产汇总!B6"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Roman,常规"4-1-1
&amp;"宋体,常规"共&amp;"Times New Roman,常规"&amp;N&amp;"宋体,常规"页第&amp;"Times New Roman,常规"&amp;P&amp;"宋体,常规"页</oddHead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4.375" style="3" customWidth="1"/>
    <col min="2" max="2" width="18.375" style="3" customWidth="1"/>
    <col min="3" max="3" width="9.5" style="3" customWidth="1"/>
    <col min="4" max="4" width="7.875" style="3" customWidth="1"/>
    <col min="5" max="5" width="9" style="3"/>
    <col min="6" max="6" width="9.375" style="3" customWidth="1"/>
    <col min="7" max="7" width="11.125" style="3" customWidth="1"/>
    <col min="8" max="9" width="15.375" style="3" hidden="1" customWidth="1" outlineLevel="1"/>
    <col min="10" max="10" width="15.375" style="3" customWidth="1" collapsed="1"/>
    <col min="11" max="11" width="15" style="3" customWidth="1"/>
    <col min="12" max="12" width="11.12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465</v>
      </c>
      <c r="B2" s="8"/>
      <c r="C2" s="8"/>
      <c r="D2" s="8"/>
      <c r="E2" s="8"/>
      <c r="F2" s="8"/>
      <c r="G2" s="8"/>
      <c r="H2" s="8"/>
      <c r="I2" s="8"/>
      <c r="J2" s="8"/>
      <c r="K2" s="8"/>
      <c r="L2" s="8"/>
      <c r="M2" s="8"/>
    </row>
    <row r="3" ht="14.1" customHeight="1" spans="1:14">
      <c r="A3" s="9" t="str">
        <f>CONCATENATE(封面!D9,封面!F9,封面!G9,封面!H9,封面!I9,封面!J9,封面!K9)</f>
        <v>评估基准日：2022年3月28日</v>
      </c>
      <c r="B3" s="9"/>
      <c r="C3" s="9"/>
      <c r="D3" s="9"/>
      <c r="E3" s="9"/>
      <c r="F3" s="9"/>
      <c r="G3" s="9"/>
      <c r="H3" s="9"/>
      <c r="I3" s="9"/>
      <c r="J3" s="25"/>
      <c r="K3" s="25"/>
      <c r="L3" s="25"/>
      <c r="M3" s="25"/>
      <c r="N3" s="25"/>
    </row>
    <row r="4" customHeight="1" spans="1:13">
      <c r="A4" s="10" t="str">
        <f>封面!D7&amp;封面!F7</f>
        <v>产权持有单位：黑龙江龙煤矿山建设有限公司</v>
      </c>
      <c r="M4" s="33" t="s">
        <v>147</v>
      </c>
    </row>
    <row r="5" s="2" customFormat="1" customHeight="1" spans="1:13">
      <c r="A5" s="11" t="s">
        <v>210</v>
      </c>
      <c r="B5" s="11" t="s">
        <v>336</v>
      </c>
      <c r="C5" s="11" t="s">
        <v>466</v>
      </c>
      <c r="D5" s="11" t="s">
        <v>345</v>
      </c>
      <c r="E5" s="11" t="s">
        <v>467</v>
      </c>
      <c r="F5" s="11" t="s">
        <v>346</v>
      </c>
      <c r="G5" s="11" t="s">
        <v>468</v>
      </c>
      <c r="H5" s="12" t="s">
        <v>243</v>
      </c>
      <c r="I5" s="12" t="s">
        <v>318</v>
      </c>
      <c r="J5" s="11" t="s">
        <v>245</v>
      </c>
      <c r="K5" s="11" t="s">
        <v>246</v>
      </c>
      <c r="L5" s="11" t="s">
        <v>248</v>
      </c>
      <c r="M5" s="11" t="s">
        <v>213</v>
      </c>
    </row>
    <row r="6" customHeight="1" spans="1:13">
      <c r="A6" s="14"/>
      <c r="B6" s="19"/>
      <c r="C6" s="14"/>
      <c r="D6" s="18"/>
      <c r="E6" s="18"/>
      <c r="F6" s="14"/>
      <c r="G6" s="14"/>
      <c r="H6" s="30"/>
      <c r="I6" s="30"/>
      <c r="J6" s="30"/>
      <c r="K6" s="30"/>
      <c r="L6" s="30" t="str">
        <f t="shared" ref="L6:L25" si="0">IF(J6=0,"",(K6-J6)/J6*100)</f>
        <v/>
      </c>
      <c r="M6" s="34"/>
    </row>
    <row r="7" customHeight="1" spans="1:13">
      <c r="A7" s="14"/>
      <c r="B7" s="19"/>
      <c r="C7" s="14"/>
      <c r="D7" s="18"/>
      <c r="E7" s="18"/>
      <c r="F7" s="14"/>
      <c r="G7" s="14"/>
      <c r="H7" s="30"/>
      <c r="I7" s="30"/>
      <c r="J7" s="30"/>
      <c r="K7" s="30"/>
      <c r="L7" s="30" t="str">
        <f t="shared" si="0"/>
        <v/>
      </c>
      <c r="M7" s="34"/>
    </row>
    <row r="8" customHeight="1" spans="1:13">
      <c r="A8" s="14"/>
      <c r="B8" s="19"/>
      <c r="C8" s="14"/>
      <c r="D8" s="18"/>
      <c r="E8" s="18"/>
      <c r="F8" s="14"/>
      <c r="G8" s="14"/>
      <c r="H8" s="30"/>
      <c r="I8" s="30"/>
      <c r="J8" s="30"/>
      <c r="K8" s="30"/>
      <c r="L8" s="30" t="str">
        <f t="shared" si="0"/>
        <v/>
      </c>
      <c r="M8" s="34"/>
    </row>
    <row r="9" customHeight="1" spans="1:13">
      <c r="A9" s="14"/>
      <c r="B9" s="19"/>
      <c r="C9" s="14"/>
      <c r="D9" s="18"/>
      <c r="E9" s="18"/>
      <c r="F9" s="14"/>
      <c r="G9" s="14"/>
      <c r="H9" s="30"/>
      <c r="I9" s="30"/>
      <c r="J9" s="30"/>
      <c r="K9" s="30"/>
      <c r="L9" s="30" t="str">
        <f t="shared" si="0"/>
        <v/>
      </c>
      <c r="M9" s="34"/>
    </row>
    <row r="10" customHeight="1" spans="1:13">
      <c r="A10" s="14"/>
      <c r="B10" s="19"/>
      <c r="C10" s="14"/>
      <c r="D10" s="18"/>
      <c r="E10" s="18"/>
      <c r="F10" s="14"/>
      <c r="G10" s="14"/>
      <c r="H10" s="30"/>
      <c r="I10" s="30"/>
      <c r="J10" s="30"/>
      <c r="K10" s="30"/>
      <c r="L10" s="30" t="str">
        <f t="shared" si="0"/>
        <v/>
      </c>
      <c r="M10" s="34"/>
    </row>
    <row r="11" customHeight="1" spans="1:13">
      <c r="A11" s="14"/>
      <c r="B11" s="19"/>
      <c r="C11" s="14"/>
      <c r="D11" s="18"/>
      <c r="E11" s="18"/>
      <c r="F11" s="14"/>
      <c r="G11" s="14"/>
      <c r="H11" s="30"/>
      <c r="I11" s="30"/>
      <c r="J11" s="30"/>
      <c r="K11" s="30"/>
      <c r="L11" s="30" t="str">
        <f t="shared" si="0"/>
        <v/>
      </c>
      <c r="M11" s="34"/>
    </row>
    <row r="12" customHeight="1" spans="1:13">
      <c r="A12" s="14"/>
      <c r="B12" s="19"/>
      <c r="C12" s="14"/>
      <c r="D12" s="18"/>
      <c r="E12" s="18"/>
      <c r="F12" s="14"/>
      <c r="G12" s="14"/>
      <c r="H12" s="30"/>
      <c r="I12" s="30"/>
      <c r="J12" s="30"/>
      <c r="K12" s="30"/>
      <c r="L12" s="30" t="str">
        <f t="shared" si="0"/>
        <v/>
      </c>
      <c r="M12" s="34"/>
    </row>
    <row r="13" customHeight="1" spans="1:13">
      <c r="A13" s="14"/>
      <c r="B13" s="19"/>
      <c r="C13" s="14"/>
      <c r="D13" s="18"/>
      <c r="E13" s="18"/>
      <c r="F13" s="14"/>
      <c r="G13" s="14"/>
      <c r="H13" s="30"/>
      <c r="I13" s="30"/>
      <c r="J13" s="30"/>
      <c r="K13" s="30"/>
      <c r="L13" s="30" t="str">
        <f t="shared" si="0"/>
        <v/>
      </c>
      <c r="M13" s="34"/>
    </row>
    <row r="14" customHeight="1" spans="1:13">
      <c r="A14" s="14"/>
      <c r="B14" s="19"/>
      <c r="C14" s="14"/>
      <c r="D14" s="18"/>
      <c r="E14" s="18"/>
      <c r="F14" s="14"/>
      <c r="G14" s="14"/>
      <c r="H14" s="30"/>
      <c r="I14" s="30"/>
      <c r="J14" s="30"/>
      <c r="K14" s="30"/>
      <c r="L14" s="30" t="str">
        <f t="shared" si="0"/>
        <v/>
      </c>
      <c r="M14" s="34"/>
    </row>
    <row r="15" customHeight="1" spans="1:13">
      <c r="A15" s="14"/>
      <c r="B15" s="19"/>
      <c r="C15" s="14"/>
      <c r="D15" s="18"/>
      <c r="E15" s="18"/>
      <c r="F15" s="14"/>
      <c r="G15" s="14"/>
      <c r="H15" s="30"/>
      <c r="I15" s="30"/>
      <c r="J15" s="30"/>
      <c r="K15" s="30"/>
      <c r="L15" s="30" t="str">
        <f t="shared" si="0"/>
        <v/>
      </c>
      <c r="M15" s="34"/>
    </row>
    <row r="16" customHeight="1" spans="1:13">
      <c r="A16" s="14"/>
      <c r="B16" s="19"/>
      <c r="C16" s="14"/>
      <c r="D16" s="18"/>
      <c r="E16" s="18"/>
      <c r="F16" s="14"/>
      <c r="G16" s="14"/>
      <c r="H16" s="30"/>
      <c r="I16" s="30"/>
      <c r="J16" s="30"/>
      <c r="K16" s="30"/>
      <c r="L16" s="30" t="str">
        <f t="shared" si="0"/>
        <v/>
      </c>
      <c r="M16" s="34"/>
    </row>
    <row r="17" customHeight="1" spans="1:13">
      <c r="A17" s="14"/>
      <c r="B17" s="19"/>
      <c r="C17" s="14"/>
      <c r="D17" s="18"/>
      <c r="E17" s="18"/>
      <c r="F17" s="14"/>
      <c r="G17" s="14"/>
      <c r="H17" s="30"/>
      <c r="I17" s="30"/>
      <c r="J17" s="30"/>
      <c r="K17" s="30"/>
      <c r="L17" s="30" t="str">
        <f t="shared" si="0"/>
        <v/>
      </c>
      <c r="M17" s="34"/>
    </row>
    <row r="18" customHeight="1" spans="1:13">
      <c r="A18" s="14"/>
      <c r="B18" s="19"/>
      <c r="C18" s="14"/>
      <c r="D18" s="18"/>
      <c r="E18" s="18"/>
      <c r="F18" s="14"/>
      <c r="G18" s="14"/>
      <c r="H18" s="30"/>
      <c r="I18" s="30"/>
      <c r="J18" s="30"/>
      <c r="K18" s="30"/>
      <c r="L18" s="30" t="str">
        <f t="shared" si="0"/>
        <v/>
      </c>
      <c r="M18" s="34"/>
    </row>
    <row r="19" customHeight="1" spans="1:13">
      <c r="A19" s="14"/>
      <c r="B19" s="19"/>
      <c r="C19" s="14"/>
      <c r="D19" s="18"/>
      <c r="E19" s="18"/>
      <c r="F19" s="14"/>
      <c r="G19" s="14"/>
      <c r="H19" s="30"/>
      <c r="I19" s="30"/>
      <c r="J19" s="30"/>
      <c r="K19" s="30"/>
      <c r="L19" s="30" t="str">
        <f t="shared" si="0"/>
        <v/>
      </c>
      <c r="M19" s="34"/>
    </row>
    <row r="20" customHeight="1" spans="1:13">
      <c r="A20" s="14"/>
      <c r="B20" s="19"/>
      <c r="C20" s="14"/>
      <c r="D20" s="18"/>
      <c r="E20" s="18"/>
      <c r="F20" s="14"/>
      <c r="G20" s="14"/>
      <c r="H20" s="30"/>
      <c r="I20" s="30"/>
      <c r="J20" s="30"/>
      <c r="K20" s="30"/>
      <c r="L20" s="30" t="str">
        <f t="shared" si="0"/>
        <v/>
      </c>
      <c r="M20" s="34"/>
    </row>
    <row r="21" customHeight="1" spans="1:13">
      <c r="A21" s="14"/>
      <c r="B21" s="19"/>
      <c r="C21" s="14"/>
      <c r="D21" s="18"/>
      <c r="E21" s="18"/>
      <c r="F21" s="14"/>
      <c r="G21" s="14"/>
      <c r="H21" s="30"/>
      <c r="I21" s="30"/>
      <c r="J21" s="30"/>
      <c r="K21" s="30"/>
      <c r="L21" s="30" t="str">
        <f t="shared" si="0"/>
        <v/>
      </c>
      <c r="M21" s="34"/>
    </row>
    <row r="22" customHeight="1" spans="1:13">
      <c r="A22" s="14"/>
      <c r="B22" s="19"/>
      <c r="C22" s="14"/>
      <c r="D22" s="18"/>
      <c r="E22" s="18"/>
      <c r="F22" s="14"/>
      <c r="G22" s="14"/>
      <c r="H22" s="30"/>
      <c r="I22" s="30"/>
      <c r="J22" s="30"/>
      <c r="K22" s="30"/>
      <c r="L22" s="30" t="str">
        <f t="shared" si="0"/>
        <v/>
      </c>
      <c r="M22" s="34"/>
    </row>
    <row r="23" customHeight="1" spans="1:13">
      <c r="A23" s="14"/>
      <c r="B23" s="19"/>
      <c r="C23" s="14"/>
      <c r="D23" s="18"/>
      <c r="E23" s="18"/>
      <c r="F23" s="14"/>
      <c r="G23" s="14"/>
      <c r="H23" s="30"/>
      <c r="I23" s="30"/>
      <c r="J23" s="30"/>
      <c r="K23" s="30"/>
      <c r="L23" s="30" t="str">
        <f t="shared" si="0"/>
        <v/>
      </c>
      <c r="M23" s="34"/>
    </row>
    <row r="24" customHeight="1" spans="1:13">
      <c r="A24" s="14"/>
      <c r="B24" s="19"/>
      <c r="C24" s="14"/>
      <c r="D24" s="18"/>
      <c r="E24" s="18"/>
      <c r="F24" s="14"/>
      <c r="G24" s="14"/>
      <c r="H24" s="30"/>
      <c r="I24" s="30"/>
      <c r="J24" s="30"/>
      <c r="K24" s="30"/>
      <c r="L24" s="30" t="str">
        <f t="shared" si="0"/>
        <v/>
      </c>
      <c r="M24" s="34"/>
    </row>
    <row r="25" customHeight="1" spans="1:13">
      <c r="A25" s="14"/>
      <c r="B25" s="19"/>
      <c r="C25" s="14"/>
      <c r="D25" s="18"/>
      <c r="E25" s="18"/>
      <c r="F25" s="14"/>
      <c r="G25" s="14"/>
      <c r="H25" s="30"/>
      <c r="I25" s="30"/>
      <c r="J25" s="30"/>
      <c r="K25" s="30"/>
      <c r="L25" s="30" t="str">
        <f t="shared" si="0"/>
        <v/>
      </c>
      <c r="M25" s="34"/>
    </row>
    <row r="26" customHeight="1" spans="1:13">
      <c r="A26" s="14"/>
      <c r="B26" s="19"/>
      <c r="C26" s="14"/>
      <c r="D26" s="18"/>
      <c r="E26" s="18"/>
      <c r="F26" s="14"/>
      <c r="G26" s="14"/>
      <c r="H26" s="30"/>
      <c r="I26" s="30"/>
      <c r="J26" s="30"/>
      <c r="K26" s="30"/>
      <c r="L26" s="30"/>
      <c r="M26" s="34"/>
    </row>
    <row r="27" customHeight="1" spans="1:13">
      <c r="A27" s="20" t="s">
        <v>357</v>
      </c>
      <c r="B27" s="22"/>
      <c r="C27" s="14"/>
      <c r="D27" s="18"/>
      <c r="E27" s="18"/>
      <c r="F27" s="14"/>
      <c r="G27" s="14"/>
      <c r="H27" s="30">
        <f>SUM(H6:H26)</f>
        <v>0</v>
      </c>
      <c r="I27" s="30"/>
      <c r="J27" s="30">
        <f>SUM(J6:J26)</f>
        <v>0</v>
      </c>
      <c r="K27" s="30">
        <f>SUM(K6:K26)</f>
        <v>0</v>
      </c>
      <c r="L27" s="30" t="str">
        <f>IF(J27=0,"",(K27-J27)/J27*100)</f>
        <v/>
      </c>
      <c r="M27" s="34"/>
    </row>
    <row r="28" customHeight="1" spans="1:10">
      <c r="A28" s="46" t="str">
        <f>封面!D11&amp;封面!G11</f>
        <v>产权持有单位填表人：徐萍</v>
      </c>
      <c r="J28" s="10" t="str">
        <f>"评估人员："&amp;封面!G22</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E29" display="返回索引页"/>
    <hyperlink ref="B1" location="可供出售金融资产汇总!B7"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Roman,常规"4-1-2
&amp;"宋体,常规"共&amp;"Times New Roman,常规"&amp;N&amp;"宋体,常规"页第&amp;"Times New Roman,常规"&amp;P&amp;"宋体,常规"页</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U3"/>
    </sheetView>
  </sheetViews>
  <sheetFormatPr defaultColWidth="9" defaultRowHeight="15.75" customHeight="1"/>
  <cols>
    <col min="1" max="1" width="5.625" style="3" customWidth="1"/>
    <col min="2" max="2" width="19.875" style="3" customWidth="1"/>
    <col min="3" max="3" width="14.75" style="3" customWidth="1"/>
    <col min="4" max="4" width="8.375" style="3" customWidth="1"/>
    <col min="5" max="5" width="7.75" style="3" customWidth="1"/>
    <col min="6" max="6" width="6.625" style="3" customWidth="1"/>
    <col min="7" max="7" width="11.375" style="3" customWidth="1"/>
    <col min="8" max="9" width="13.125" style="3" hidden="1" customWidth="1" outlineLevel="1"/>
    <col min="10" max="10" width="14.875" style="3" customWidth="1" collapsed="1"/>
    <col min="11" max="11" width="14.375" style="3" customWidth="1"/>
    <col min="12" max="16384" width="9" style="3"/>
  </cols>
  <sheetData>
    <row r="1" ht="12.75" customHeight="1" spans="1:13">
      <c r="A1" s="4" t="s">
        <v>118</v>
      </c>
      <c r="B1" s="5" t="s">
        <v>240</v>
      </c>
      <c r="C1" s="6"/>
      <c r="D1" s="6"/>
      <c r="E1" s="6"/>
      <c r="F1" s="6"/>
      <c r="G1" s="6"/>
      <c r="H1" s="6"/>
      <c r="I1" s="6"/>
      <c r="J1" s="6"/>
      <c r="K1" s="6"/>
      <c r="L1" s="6"/>
      <c r="M1" s="6"/>
    </row>
    <row r="2" s="1" customFormat="1" ht="30" customHeight="1" spans="1:13">
      <c r="A2" s="7" t="s">
        <v>469</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25"/>
      <c r="I3" s="25"/>
      <c r="J3" s="25"/>
      <c r="K3" s="25"/>
      <c r="L3" s="25"/>
      <c r="M3" s="25"/>
    </row>
    <row r="4" customHeight="1" spans="1:13">
      <c r="A4" s="10" t="str">
        <f>封面!D7&amp;封面!F7</f>
        <v>产权持有单位：黑龙江龙煤矿山建设有限公司</v>
      </c>
      <c r="M4" s="33" t="s">
        <v>147</v>
      </c>
    </row>
    <row r="5" s="2" customFormat="1" ht="27" customHeight="1" spans="1:13">
      <c r="A5" s="11" t="s">
        <v>210</v>
      </c>
      <c r="B5" s="11" t="s">
        <v>336</v>
      </c>
      <c r="C5" s="11" t="s">
        <v>470</v>
      </c>
      <c r="D5" s="11" t="s">
        <v>338</v>
      </c>
      <c r="E5" s="11" t="s">
        <v>471</v>
      </c>
      <c r="F5" s="12" t="s">
        <v>463</v>
      </c>
      <c r="G5" s="12" t="s">
        <v>340</v>
      </c>
      <c r="H5" s="12" t="s">
        <v>243</v>
      </c>
      <c r="I5" s="12" t="s">
        <v>318</v>
      </c>
      <c r="J5" s="11" t="s">
        <v>245</v>
      </c>
      <c r="K5" s="11" t="s">
        <v>246</v>
      </c>
      <c r="L5" s="11" t="s">
        <v>248</v>
      </c>
      <c r="M5" s="11" t="s">
        <v>213</v>
      </c>
    </row>
    <row r="6" customHeight="1" spans="1:13">
      <c r="A6" s="14"/>
      <c r="B6" s="19"/>
      <c r="C6" s="14"/>
      <c r="D6" s="18"/>
      <c r="E6" s="14"/>
      <c r="F6" s="30"/>
      <c r="G6" s="30"/>
      <c r="H6" s="30"/>
      <c r="I6" s="30"/>
      <c r="J6" s="30"/>
      <c r="K6" s="30"/>
      <c r="L6" s="30" t="str">
        <f t="shared" ref="L6:L25" si="0">IF(J6=0,"",(K6-J6)/J6*100)</f>
        <v/>
      </c>
      <c r="M6" s="34"/>
    </row>
    <row r="7" customHeight="1" spans="1:13">
      <c r="A7" s="14"/>
      <c r="B7" s="19"/>
      <c r="C7" s="14"/>
      <c r="D7" s="18"/>
      <c r="E7" s="14"/>
      <c r="F7" s="30"/>
      <c r="G7" s="30"/>
      <c r="H7" s="30"/>
      <c r="I7" s="30"/>
      <c r="J7" s="30"/>
      <c r="K7" s="30"/>
      <c r="L7" s="30" t="str">
        <f t="shared" si="0"/>
        <v/>
      </c>
      <c r="M7" s="34"/>
    </row>
    <row r="8" customHeight="1" spans="1:13">
      <c r="A8" s="14"/>
      <c r="B8" s="19"/>
      <c r="C8" s="14"/>
      <c r="D8" s="18"/>
      <c r="E8" s="14"/>
      <c r="F8" s="30"/>
      <c r="G8" s="30"/>
      <c r="H8" s="30"/>
      <c r="I8" s="30"/>
      <c r="J8" s="30"/>
      <c r="K8" s="30"/>
      <c r="L8" s="30" t="str">
        <f t="shared" si="0"/>
        <v/>
      </c>
      <c r="M8" s="34"/>
    </row>
    <row r="9" customHeight="1" spans="1:13">
      <c r="A9" s="14"/>
      <c r="B9" s="19"/>
      <c r="C9" s="14"/>
      <c r="D9" s="18"/>
      <c r="E9" s="14"/>
      <c r="F9" s="30"/>
      <c r="G9" s="30"/>
      <c r="H9" s="30"/>
      <c r="I9" s="30"/>
      <c r="J9" s="30"/>
      <c r="K9" s="30"/>
      <c r="L9" s="30" t="str">
        <f t="shared" si="0"/>
        <v/>
      </c>
      <c r="M9" s="34"/>
    </row>
    <row r="10" customHeight="1" spans="1:13">
      <c r="A10" s="14"/>
      <c r="B10" s="19"/>
      <c r="C10" s="14"/>
      <c r="D10" s="18"/>
      <c r="E10" s="14"/>
      <c r="F10" s="30"/>
      <c r="G10" s="30"/>
      <c r="H10" s="30"/>
      <c r="I10" s="30"/>
      <c r="J10" s="30"/>
      <c r="K10" s="30"/>
      <c r="L10" s="30" t="str">
        <f t="shared" si="0"/>
        <v/>
      </c>
      <c r="M10" s="34"/>
    </row>
    <row r="11" customHeight="1" spans="1:13">
      <c r="A11" s="14"/>
      <c r="B11" s="19"/>
      <c r="C11" s="14"/>
      <c r="D11" s="18"/>
      <c r="E11" s="14"/>
      <c r="F11" s="30"/>
      <c r="G11" s="30"/>
      <c r="H11" s="30"/>
      <c r="I11" s="30"/>
      <c r="J11" s="30"/>
      <c r="K11" s="30"/>
      <c r="L11" s="30" t="str">
        <f t="shared" si="0"/>
        <v/>
      </c>
      <c r="M11" s="34"/>
    </row>
    <row r="12" customHeight="1" spans="1:13">
      <c r="A12" s="14"/>
      <c r="B12" s="19"/>
      <c r="C12" s="14"/>
      <c r="D12" s="18"/>
      <c r="E12" s="14"/>
      <c r="F12" s="30"/>
      <c r="G12" s="30"/>
      <c r="H12" s="30"/>
      <c r="I12" s="30"/>
      <c r="J12" s="30"/>
      <c r="K12" s="30"/>
      <c r="L12" s="30" t="str">
        <f t="shared" si="0"/>
        <v/>
      </c>
      <c r="M12" s="34"/>
    </row>
    <row r="13" customHeight="1" spans="1:13">
      <c r="A13" s="14"/>
      <c r="B13" s="19"/>
      <c r="C13" s="14"/>
      <c r="D13" s="18"/>
      <c r="E13" s="14"/>
      <c r="F13" s="30"/>
      <c r="G13" s="30"/>
      <c r="H13" s="30"/>
      <c r="I13" s="30"/>
      <c r="J13" s="30"/>
      <c r="K13" s="30"/>
      <c r="L13" s="30" t="str">
        <f t="shared" si="0"/>
        <v/>
      </c>
      <c r="M13" s="34"/>
    </row>
    <row r="14" customHeight="1" spans="1:13">
      <c r="A14" s="14"/>
      <c r="B14" s="19"/>
      <c r="C14" s="14"/>
      <c r="D14" s="18"/>
      <c r="E14" s="14"/>
      <c r="F14" s="30"/>
      <c r="G14" s="30"/>
      <c r="H14" s="30"/>
      <c r="I14" s="30"/>
      <c r="J14" s="30"/>
      <c r="K14" s="30"/>
      <c r="L14" s="30" t="str">
        <f t="shared" si="0"/>
        <v/>
      </c>
      <c r="M14" s="34"/>
    </row>
    <row r="15" customHeight="1" spans="1:13">
      <c r="A15" s="14"/>
      <c r="B15" s="19"/>
      <c r="C15" s="14"/>
      <c r="D15" s="18"/>
      <c r="E15" s="14"/>
      <c r="F15" s="30"/>
      <c r="G15" s="30"/>
      <c r="H15" s="30"/>
      <c r="I15" s="30"/>
      <c r="J15" s="30"/>
      <c r="K15" s="30"/>
      <c r="L15" s="30" t="str">
        <f t="shared" si="0"/>
        <v/>
      </c>
      <c r="M15" s="34"/>
    </row>
    <row r="16" customHeight="1" spans="1:13">
      <c r="A16" s="14"/>
      <c r="B16" s="19"/>
      <c r="C16" s="14"/>
      <c r="D16" s="18"/>
      <c r="E16" s="14"/>
      <c r="F16" s="30"/>
      <c r="G16" s="30"/>
      <c r="H16" s="30"/>
      <c r="I16" s="30"/>
      <c r="J16" s="30"/>
      <c r="K16" s="30"/>
      <c r="L16" s="30" t="str">
        <f t="shared" si="0"/>
        <v/>
      </c>
      <c r="M16" s="34"/>
    </row>
    <row r="17" customHeight="1" spans="1:13">
      <c r="A17" s="14"/>
      <c r="B17" s="19"/>
      <c r="C17" s="14"/>
      <c r="D17" s="18"/>
      <c r="E17" s="14"/>
      <c r="F17" s="30"/>
      <c r="G17" s="30"/>
      <c r="H17" s="30"/>
      <c r="I17" s="30"/>
      <c r="J17" s="30"/>
      <c r="K17" s="30"/>
      <c r="L17" s="30" t="str">
        <f t="shared" si="0"/>
        <v/>
      </c>
      <c r="M17" s="34"/>
    </row>
    <row r="18" customHeight="1" spans="1:13">
      <c r="A18" s="14"/>
      <c r="B18" s="19"/>
      <c r="C18" s="14"/>
      <c r="D18" s="18"/>
      <c r="E18" s="14"/>
      <c r="F18" s="30"/>
      <c r="G18" s="30"/>
      <c r="H18" s="30"/>
      <c r="I18" s="30"/>
      <c r="J18" s="30"/>
      <c r="K18" s="30"/>
      <c r="L18" s="30" t="str">
        <f t="shared" si="0"/>
        <v/>
      </c>
      <c r="M18" s="34"/>
    </row>
    <row r="19" customHeight="1" spans="1:13">
      <c r="A19" s="14"/>
      <c r="B19" s="19"/>
      <c r="C19" s="14"/>
      <c r="D19" s="18"/>
      <c r="E19" s="14"/>
      <c r="F19" s="30"/>
      <c r="G19" s="30"/>
      <c r="H19" s="30"/>
      <c r="I19" s="30"/>
      <c r="J19" s="30"/>
      <c r="K19" s="30"/>
      <c r="L19" s="30" t="str">
        <f t="shared" si="0"/>
        <v/>
      </c>
      <c r="M19" s="34"/>
    </row>
    <row r="20" customHeight="1" spans="1:13">
      <c r="A20" s="14"/>
      <c r="B20" s="19"/>
      <c r="C20" s="14"/>
      <c r="D20" s="18"/>
      <c r="E20" s="14"/>
      <c r="F20" s="30"/>
      <c r="G20" s="30"/>
      <c r="H20" s="30"/>
      <c r="I20" s="30"/>
      <c r="J20" s="30"/>
      <c r="K20" s="30"/>
      <c r="L20" s="30" t="str">
        <f t="shared" si="0"/>
        <v/>
      </c>
      <c r="M20" s="34"/>
    </row>
    <row r="21" customHeight="1" spans="1:13">
      <c r="A21" s="14"/>
      <c r="B21" s="19"/>
      <c r="C21" s="14"/>
      <c r="D21" s="18"/>
      <c r="E21" s="14"/>
      <c r="F21" s="30"/>
      <c r="G21" s="30"/>
      <c r="H21" s="30"/>
      <c r="I21" s="30"/>
      <c r="J21" s="30"/>
      <c r="K21" s="30"/>
      <c r="L21" s="30" t="str">
        <f t="shared" si="0"/>
        <v/>
      </c>
      <c r="M21" s="34"/>
    </row>
    <row r="22" customHeight="1" spans="1:13">
      <c r="A22" s="14"/>
      <c r="B22" s="19"/>
      <c r="C22" s="14"/>
      <c r="D22" s="18"/>
      <c r="E22" s="14"/>
      <c r="F22" s="30"/>
      <c r="G22" s="30"/>
      <c r="H22" s="30"/>
      <c r="I22" s="30"/>
      <c r="J22" s="30"/>
      <c r="K22" s="30"/>
      <c r="L22" s="30" t="str">
        <f t="shared" si="0"/>
        <v/>
      </c>
      <c r="M22" s="34"/>
    </row>
    <row r="23" customHeight="1" spans="1:13">
      <c r="A23" s="14"/>
      <c r="B23" s="19"/>
      <c r="C23" s="14"/>
      <c r="D23" s="18"/>
      <c r="E23" s="14"/>
      <c r="F23" s="30"/>
      <c r="G23" s="30"/>
      <c r="H23" s="30"/>
      <c r="I23" s="30"/>
      <c r="J23" s="30"/>
      <c r="K23" s="30"/>
      <c r="L23" s="30" t="str">
        <f t="shared" si="0"/>
        <v/>
      </c>
      <c r="M23" s="34"/>
    </row>
    <row r="24" customHeight="1" spans="1:13">
      <c r="A24" s="14"/>
      <c r="B24" s="19"/>
      <c r="C24" s="14"/>
      <c r="D24" s="18"/>
      <c r="E24" s="14"/>
      <c r="F24" s="30"/>
      <c r="G24" s="30"/>
      <c r="H24" s="30"/>
      <c r="I24" s="30"/>
      <c r="J24" s="30"/>
      <c r="K24" s="30"/>
      <c r="L24" s="30" t="str">
        <f t="shared" si="0"/>
        <v/>
      </c>
      <c r="M24" s="34"/>
    </row>
    <row r="25" customHeight="1" spans="1:13">
      <c r="A25" s="14"/>
      <c r="B25" s="19"/>
      <c r="C25" s="14"/>
      <c r="D25" s="18"/>
      <c r="E25" s="14"/>
      <c r="F25" s="30"/>
      <c r="G25" s="30"/>
      <c r="H25" s="30"/>
      <c r="I25" s="30"/>
      <c r="J25" s="30"/>
      <c r="K25" s="30"/>
      <c r="L25" s="30" t="str">
        <f t="shared" si="0"/>
        <v/>
      </c>
      <c r="M25" s="34"/>
    </row>
    <row r="26" customHeight="1" spans="1:13">
      <c r="A26" s="14"/>
      <c r="B26" s="19"/>
      <c r="C26" s="14"/>
      <c r="D26" s="18"/>
      <c r="E26" s="14"/>
      <c r="F26" s="30"/>
      <c r="G26" s="30"/>
      <c r="H26" s="30"/>
      <c r="I26" s="30"/>
      <c r="J26" s="30"/>
      <c r="K26" s="30"/>
      <c r="L26" s="30"/>
      <c r="M26" s="34"/>
    </row>
    <row r="27" customHeight="1" spans="1:13">
      <c r="A27" s="20" t="s">
        <v>357</v>
      </c>
      <c r="B27" s="22"/>
      <c r="C27" s="14"/>
      <c r="D27" s="18"/>
      <c r="E27" s="14"/>
      <c r="F27" s="30"/>
      <c r="G27" s="30"/>
      <c r="H27" s="30">
        <f>SUM(H6:H26)</f>
        <v>0</v>
      </c>
      <c r="I27" s="30"/>
      <c r="J27" s="30">
        <f>SUM(J6:J26)</f>
        <v>0</v>
      </c>
      <c r="K27" s="30">
        <f>SUM(K6:K26)</f>
        <v>0</v>
      </c>
      <c r="L27" s="30" t="str">
        <f>IF(J27=0,"",(K27-J27)/J27*100)</f>
        <v/>
      </c>
      <c r="M27" s="34"/>
    </row>
    <row r="28" customHeight="1" spans="1:10">
      <c r="A28" s="46" t="str">
        <f>封面!D11&amp;封面!G11</f>
        <v>产权持有单位填表人：徐萍</v>
      </c>
      <c r="J28" s="10" t="str">
        <f>"评估人员："&amp;封面!G22</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E30" display="返回索引页"/>
    <hyperlink ref="B1" location="可供出售金融资产汇总!B8"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Roman,常规"4-1-3
&amp;"宋体,常规"共&amp;"Times New Roman,常规"&amp;N&amp;"宋体,常规"页第&amp;"Times New Roman,常规"&amp;P&amp;"宋体,常规"页</oddHead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4.375" style="3" customWidth="1"/>
    <col min="2" max="2" width="20.625" style="3" customWidth="1"/>
    <col min="3" max="3" width="8.5" style="3" customWidth="1"/>
    <col min="4" max="4" width="7.875" style="3" customWidth="1"/>
    <col min="5" max="5" width="9" style="3"/>
    <col min="6" max="7" width="9.375" style="3" customWidth="1"/>
    <col min="8" max="9" width="13.125" style="3" hidden="1" customWidth="1" outlineLevel="1"/>
    <col min="10" max="10" width="15" style="3" customWidth="1" collapsed="1"/>
    <col min="11" max="11" width="15" style="3" customWidth="1"/>
    <col min="12" max="12" width="11.12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472</v>
      </c>
      <c r="B2" s="8"/>
      <c r="C2" s="8"/>
      <c r="D2" s="8"/>
      <c r="E2" s="8"/>
      <c r="F2" s="8"/>
      <c r="G2" s="8"/>
      <c r="H2" s="8"/>
      <c r="I2" s="8"/>
      <c r="J2" s="8"/>
      <c r="K2" s="8"/>
      <c r="L2" s="8"/>
      <c r="M2" s="8"/>
    </row>
    <row r="3" ht="14.1" customHeight="1" spans="1:14">
      <c r="A3" s="9" t="str">
        <f>CONCATENATE(封面!D9,封面!F9,封面!G9,封面!H9,封面!I9,封面!J9,封面!K9)</f>
        <v>评估基准日：2022年3月28日</v>
      </c>
      <c r="B3" s="9"/>
      <c r="C3" s="9"/>
      <c r="D3" s="9"/>
      <c r="E3" s="9"/>
      <c r="F3" s="9"/>
      <c r="G3" s="9"/>
      <c r="H3" s="9"/>
      <c r="I3" s="9"/>
      <c r="J3" s="25"/>
      <c r="K3" s="25"/>
      <c r="L3" s="25"/>
      <c r="M3" s="25"/>
      <c r="N3" s="25"/>
    </row>
    <row r="4" customHeight="1" spans="1:13">
      <c r="A4" s="10" t="str">
        <f>封面!D7&amp;封面!F7</f>
        <v>产权持有单位：黑龙江龙煤矿山建设有限公司</v>
      </c>
      <c r="M4" s="33" t="s">
        <v>147</v>
      </c>
    </row>
    <row r="5" s="2" customFormat="1" customHeight="1" spans="1:13">
      <c r="A5" s="11" t="s">
        <v>210</v>
      </c>
      <c r="B5" s="11" t="s">
        <v>336</v>
      </c>
      <c r="C5" s="11" t="s">
        <v>473</v>
      </c>
      <c r="D5" s="11" t="s">
        <v>338</v>
      </c>
      <c r="E5" s="11" t="s">
        <v>467</v>
      </c>
      <c r="F5" s="11" t="s">
        <v>346</v>
      </c>
      <c r="G5" s="11" t="s">
        <v>474</v>
      </c>
      <c r="H5" s="12" t="s">
        <v>243</v>
      </c>
      <c r="I5" s="12" t="s">
        <v>318</v>
      </c>
      <c r="J5" s="11" t="s">
        <v>245</v>
      </c>
      <c r="K5" s="11" t="s">
        <v>246</v>
      </c>
      <c r="L5" s="11" t="s">
        <v>248</v>
      </c>
      <c r="M5" s="11" t="s">
        <v>213</v>
      </c>
    </row>
    <row r="6" customHeight="1" spans="1:13">
      <c r="A6" s="14"/>
      <c r="B6" s="19"/>
      <c r="C6" s="14"/>
      <c r="D6" s="18"/>
      <c r="E6" s="18"/>
      <c r="F6" s="14"/>
      <c r="G6" s="14"/>
      <c r="H6" s="30"/>
      <c r="I6" s="30"/>
      <c r="J6" s="30"/>
      <c r="K6" s="30"/>
      <c r="L6" s="30" t="str">
        <f t="shared" ref="L6:L27" si="0">IF(J6=0,"",(K6-J6)/J6*100)</f>
        <v/>
      </c>
      <c r="M6" s="34"/>
    </row>
    <row r="7" customHeight="1" spans="1:13">
      <c r="A7" s="14"/>
      <c r="B7" s="19"/>
      <c r="C7" s="14"/>
      <c r="D7" s="18"/>
      <c r="E7" s="18"/>
      <c r="F7" s="14"/>
      <c r="G7" s="14"/>
      <c r="H7" s="30"/>
      <c r="I7" s="30"/>
      <c r="J7" s="30"/>
      <c r="K7" s="30"/>
      <c r="L7" s="30" t="str">
        <f t="shared" si="0"/>
        <v/>
      </c>
      <c r="M7" s="34"/>
    </row>
    <row r="8" customHeight="1" spans="1:13">
      <c r="A8" s="14"/>
      <c r="B8" s="19"/>
      <c r="C8" s="14"/>
      <c r="D8" s="18"/>
      <c r="E8" s="18"/>
      <c r="F8" s="14"/>
      <c r="G8" s="14"/>
      <c r="H8" s="30"/>
      <c r="I8" s="30"/>
      <c r="J8" s="30"/>
      <c r="K8" s="30"/>
      <c r="L8" s="30" t="str">
        <f t="shared" si="0"/>
        <v/>
      </c>
      <c r="M8" s="34"/>
    </row>
    <row r="9" customHeight="1" spans="1:13">
      <c r="A9" s="14"/>
      <c r="B9" s="19"/>
      <c r="C9" s="14"/>
      <c r="D9" s="18"/>
      <c r="E9" s="18"/>
      <c r="F9" s="14"/>
      <c r="G9" s="14"/>
      <c r="H9" s="30"/>
      <c r="I9" s="30"/>
      <c r="J9" s="30"/>
      <c r="K9" s="30"/>
      <c r="L9" s="30" t="str">
        <f t="shared" si="0"/>
        <v/>
      </c>
      <c r="M9" s="34"/>
    </row>
    <row r="10" customHeight="1" spans="1:13">
      <c r="A10" s="14"/>
      <c r="B10" s="19"/>
      <c r="C10" s="14"/>
      <c r="D10" s="18"/>
      <c r="E10" s="18"/>
      <c r="F10" s="14"/>
      <c r="G10" s="14"/>
      <c r="H10" s="30"/>
      <c r="I10" s="30"/>
      <c r="J10" s="30"/>
      <c r="K10" s="30"/>
      <c r="L10" s="30" t="str">
        <f t="shared" si="0"/>
        <v/>
      </c>
      <c r="M10" s="34"/>
    </row>
    <row r="11" customHeight="1" spans="1:13">
      <c r="A11" s="14"/>
      <c r="B11" s="19"/>
      <c r="C11" s="14"/>
      <c r="D11" s="18"/>
      <c r="E11" s="18"/>
      <c r="F11" s="14"/>
      <c r="G11" s="14"/>
      <c r="H11" s="30"/>
      <c r="I11" s="30"/>
      <c r="J11" s="30"/>
      <c r="K11" s="30"/>
      <c r="L11" s="30" t="str">
        <f t="shared" si="0"/>
        <v/>
      </c>
      <c r="M11" s="34"/>
    </row>
    <row r="12" customHeight="1" spans="1:13">
      <c r="A12" s="14"/>
      <c r="B12" s="19"/>
      <c r="C12" s="14"/>
      <c r="D12" s="18"/>
      <c r="E12" s="18"/>
      <c r="F12" s="14"/>
      <c r="G12" s="14"/>
      <c r="H12" s="30"/>
      <c r="I12" s="30"/>
      <c r="J12" s="30"/>
      <c r="K12" s="30"/>
      <c r="L12" s="30" t="str">
        <f t="shared" si="0"/>
        <v/>
      </c>
      <c r="M12" s="34"/>
    </row>
    <row r="13" customHeight="1" spans="1:13">
      <c r="A13" s="14"/>
      <c r="B13" s="19"/>
      <c r="C13" s="14"/>
      <c r="D13" s="18"/>
      <c r="E13" s="18"/>
      <c r="F13" s="14"/>
      <c r="G13" s="14"/>
      <c r="H13" s="30"/>
      <c r="I13" s="30"/>
      <c r="J13" s="30"/>
      <c r="K13" s="30"/>
      <c r="L13" s="30" t="str">
        <f t="shared" si="0"/>
        <v/>
      </c>
      <c r="M13" s="34"/>
    </row>
    <row r="14" customHeight="1" spans="1:13">
      <c r="A14" s="14"/>
      <c r="B14" s="19"/>
      <c r="C14" s="14"/>
      <c r="D14" s="18"/>
      <c r="E14" s="18"/>
      <c r="F14" s="14"/>
      <c r="G14" s="14"/>
      <c r="H14" s="30"/>
      <c r="I14" s="30"/>
      <c r="J14" s="30"/>
      <c r="K14" s="30"/>
      <c r="L14" s="30" t="str">
        <f t="shared" si="0"/>
        <v/>
      </c>
      <c r="M14" s="34"/>
    </row>
    <row r="15" customHeight="1" spans="1:13">
      <c r="A15" s="14"/>
      <c r="B15" s="19"/>
      <c r="C15" s="14"/>
      <c r="D15" s="18"/>
      <c r="E15" s="18"/>
      <c r="F15" s="14"/>
      <c r="G15" s="14"/>
      <c r="H15" s="30"/>
      <c r="I15" s="30"/>
      <c r="J15" s="30"/>
      <c r="K15" s="30"/>
      <c r="L15" s="30" t="str">
        <f t="shared" si="0"/>
        <v/>
      </c>
      <c r="M15" s="34"/>
    </row>
    <row r="16" customHeight="1" spans="1:13">
      <c r="A16" s="14"/>
      <c r="B16" s="19"/>
      <c r="C16" s="14"/>
      <c r="D16" s="18"/>
      <c r="E16" s="18"/>
      <c r="F16" s="14"/>
      <c r="G16" s="14"/>
      <c r="H16" s="30"/>
      <c r="I16" s="30"/>
      <c r="J16" s="30"/>
      <c r="K16" s="30"/>
      <c r="L16" s="30" t="str">
        <f t="shared" si="0"/>
        <v/>
      </c>
      <c r="M16" s="34"/>
    </row>
    <row r="17" customHeight="1" spans="1:13">
      <c r="A17" s="14"/>
      <c r="B17" s="19"/>
      <c r="C17" s="14"/>
      <c r="D17" s="18"/>
      <c r="E17" s="18"/>
      <c r="F17" s="14"/>
      <c r="G17" s="14"/>
      <c r="H17" s="30"/>
      <c r="I17" s="30"/>
      <c r="J17" s="30"/>
      <c r="K17" s="30"/>
      <c r="L17" s="30" t="str">
        <f t="shared" si="0"/>
        <v/>
      </c>
      <c r="M17" s="34"/>
    </row>
    <row r="18" customHeight="1" spans="1:13">
      <c r="A18" s="14"/>
      <c r="B18" s="19"/>
      <c r="C18" s="14"/>
      <c r="D18" s="18"/>
      <c r="E18" s="18"/>
      <c r="F18" s="14"/>
      <c r="G18" s="14"/>
      <c r="H18" s="30"/>
      <c r="I18" s="30"/>
      <c r="J18" s="30"/>
      <c r="K18" s="30"/>
      <c r="L18" s="30" t="str">
        <f t="shared" si="0"/>
        <v/>
      </c>
      <c r="M18" s="34"/>
    </row>
    <row r="19" customHeight="1" spans="1:13">
      <c r="A19" s="14"/>
      <c r="B19" s="19"/>
      <c r="C19" s="14"/>
      <c r="D19" s="18"/>
      <c r="E19" s="18"/>
      <c r="F19" s="14"/>
      <c r="G19" s="14"/>
      <c r="H19" s="30"/>
      <c r="I19" s="30"/>
      <c r="J19" s="30"/>
      <c r="K19" s="30"/>
      <c r="L19" s="30" t="str">
        <f t="shared" si="0"/>
        <v/>
      </c>
      <c r="M19" s="34"/>
    </row>
    <row r="20" customHeight="1" spans="1:13">
      <c r="A20" s="14"/>
      <c r="B20" s="19"/>
      <c r="C20" s="14"/>
      <c r="D20" s="18"/>
      <c r="E20" s="18"/>
      <c r="F20" s="14"/>
      <c r="G20" s="14"/>
      <c r="H20" s="30"/>
      <c r="I20" s="30"/>
      <c r="J20" s="30"/>
      <c r="K20" s="30"/>
      <c r="L20" s="30" t="str">
        <f t="shared" si="0"/>
        <v/>
      </c>
      <c r="M20" s="34"/>
    </row>
    <row r="21" customHeight="1" spans="1:13">
      <c r="A21" s="14"/>
      <c r="B21" s="19"/>
      <c r="C21" s="14"/>
      <c r="D21" s="18"/>
      <c r="E21" s="18"/>
      <c r="F21" s="14"/>
      <c r="G21" s="14"/>
      <c r="H21" s="30"/>
      <c r="I21" s="30"/>
      <c r="J21" s="30"/>
      <c r="K21" s="30"/>
      <c r="L21" s="30" t="str">
        <f t="shared" si="0"/>
        <v/>
      </c>
      <c r="M21" s="34"/>
    </row>
    <row r="22" customHeight="1" spans="1:13">
      <c r="A22" s="14"/>
      <c r="B22" s="19"/>
      <c r="C22" s="14"/>
      <c r="D22" s="18"/>
      <c r="E22" s="18"/>
      <c r="F22" s="14"/>
      <c r="G22" s="14"/>
      <c r="H22" s="30"/>
      <c r="I22" s="30"/>
      <c r="J22" s="30"/>
      <c r="K22" s="30"/>
      <c r="L22" s="30" t="str">
        <f t="shared" si="0"/>
        <v/>
      </c>
      <c r="M22" s="34"/>
    </row>
    <row r="23" customHeight="1" spans="1:13">
      <c r="A23" s="14"/>
      <c r="B23" s="19"/>
      <c r="C23" s="14"/>
      <c r="D23" s="18"/>
      <c r="E23" s="18"/>
      <c r="F23" s="14"/>
      <c r="G23" s="14"/>
      <c r="H23" s="30"/>
      <c r="I23" s="30"/>
      <c r="J23" s="30"/>
      <c r="K23" s="30"/>
      <c r="L23" s="30" t="str">
        <f t="shared" si="0"/>
        <v/>
      </c>
      <c r="M23" s="34"/>
    </row>
    <row r="24" customHeight="1" spans="1:13">
      <c r="A24" s="14"/>
      <c r="B24" s="19"/>
      <c r="C24" s="14"/>
      <c r="D24" s="18"/>
      <c r="E24" s="18"/>
      <c r="F24" s="14"/>
      <c r="G24" s="14"/>
      <c r="H24" s="30"/>
      <c r="I24" s="30"/>
      <c r="J24" s="30"/>
      <c r="K24" s="30"/>
      <c r="L24" s="30" t="str">
        <f t="shared" si="0"/>
        <v/>
      </c>
      <c r="M24" s="34"/>
    </row>
    <row r="25" customHeight="1" spans="1:13">
      <c r="A25" s="20" t="s">
        <v>357</v>
      </c>
      <c r="B25" s="22"/>
      <c r="C25" s="14"/>
      <c r="D25" s="18"/>
      <c r="E25" s="18"/>
      <c r="F25" s="14"/>
      <c r="G25" s="14"/>
      <c r="H25" s="30">
        <f>SUM(H6:H24)</f>
        <v>0</v>
      </c>
      <c r="I25" s="30"/>
      <c r="J25" s="30">
        <f>SUM(J6:J24)</f>
        <v>0</v>
      </c>
      <c r="K25" s="30">
        <f>SUM(K6:K24)</f>
        <v>0</v>
      </c>
      <c r="L25" s="30" t="str">
        <f t="shared" si="0"/>
        <v/>
      </c>
      <c r="M25" s="34"/>
    </row>
    <row r="26" customHeight="1" spans="1:13">
      <c r="A26" s="20" t="s">
        <v>475</v>
      </c>
      <c r="B26" s="45"/>
      <c r="C26" s="14"/>
      <c r="D26" s="18"/>
      <c r="E26" s="18"/>
      <c r="F26" s="14"/>
      <c r="G26" s="14"/>
      <c r="H26" s="30"/>
      <c r="I26" s="30"/>
      <c r="J26" s="30">
        <f>H26</f>
        <v>0</v>
      </c>
      <c r="K26" s="30">
        <v>0</v>
      </c>
      <c r="L26" s="30" t="str">
        <f t="shared" si="0"/>
        <v/>
      </c>
      <c r="M26" s="34"/>
    </row>
    <row r="27" customHeight="1" spans="1:13">
      <c r="A27" s="20" t="s">
        <v>374</v>
      </c>
      <c r="B27" s="22"/>
      <c r="C27" s="14"/>
      <c r="D27" s="18"/>
      <c r="E27" s="18"/>
      <c r="F27" s="14"/>
      <c r="G27" s="14"/>
      <c r="H27" s="30">
        <f>H25-H26</f>
        <v>0</v>
      </c>
      <c r="I27" s="30"/>
      <c r="J27" s="30">
        <f>J25-J26</f>
        <v>0</v>
      </c>
      <c r="K27" s="30">
        <f>K25-K26</f>
        <v>0</v>
      </c>
      <c r="L27" s="30" t="str">
        <f t="shared" si="0"/>
        <v/>
      </c>
      <c r="M27" s="34"/>
    </row>
    <row r="28" customHeight="1" spans="1:10">
      <c r="A28" s="46" t="str">
        <f>封面!D11&amp;封面!G11</f>
        <v>产权持有单位填表人：徐萍</v>
      </c>
      <c r="J28" s="10" t="str">
        <f>"评估人员："&amp;封面!G22</f>
        <v>评估人员：</v>
      </c>
    </row>
    <row r="29" customHeight="1" spans="1:1">
      <c r="A29" s="46" t="str">
        <f>CONCATENATE(封面!D13,封面!F13,封面!G13,封面!H13,封面!I13,封面!J13,封面!K13)</f>
        <v>填表日期：2022年4月1日</v>
      </c>
    </row>
  </sheetData>
  <mergeCells count="5">
    <mergeCell ref="A2:M2"/>
    <mergeCell ref="A3:M3"/>
    <mergeCell ref="A25:B25"/>
    <mergeCell ref="A26:B26"/>
    <mergeCell ref="A27:B27"/>
  </mergeCells>
  <hyperlinks>
    <hyperlink ref="A1" location="索引目录!D31" display="返回索引页"/>
    <hyperlink ref="B1" location="长期投资汇总!B7"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Roman,常规"4-2
&amp;"宋体,常规"共&amp;"Times New Roman,常规"&amp;N&amp;"宋体,常规"页第&amp;"Times New Roman,常规"&amp;P&amp;"宋体,常规"页</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workbookViewId="0">
      <selection activeCell="B2" sqref="B2"/>
    </sheetView>
  </sheetViews>
  <sheetFormatPr defaultColWidth="9" defaultRowHeight="15.75"/>
  <cols>
    <col min="1" max="16384" width="9" style="513"/>
  </cols>
  <sheetData>
    <row r="1" ht="33.75" spans="1:13">
      <c r="A1" s="514" t="s">
        <v>117</v>
      </c>
      <c r="B1" s="515"/>
      <c r="C1" s="515"/>
      <c r="D1" s="515"/>
      <c r="E1" s="515"/>
      <c r="F1" s="515"/>
      <c r="G1" s="515"/>
      <c r="H1" s="515"/>
      <c r="I1" s="515"/>
      <c r="J1" s="515"/>
      <c r="K1" s="515"/>
      <c r="L1" s="515"/>
      <c r="M1" s="515"/>
    </row>
    <row r="2" ht="19.5" spans="1:13">
      <c r="A2" s="516" t="s">
        <v>118</v>
      </c>
      <c r="B2" s="517"/>
      <c r="C2" s="518"/>
      <c r="D2" s="518"/>
      <c r="E2" s="518"/>
      <c r="F2" s="518"/>
      <c r="G2" s="518"/>
      <c r="H2" s="518"/>
      <c r="I2" s="518"/>
      <c r="J2" s="518"/>
      <c r="K2" s="518"/>
      <c r="L2" s="518"/>
      <c r="M2" s="518"/>
    </row>
    <row r="3" spans="1:13">
      <c r="A3" s="519" t="s">
        <v>119</v>
      </c>
      <c r="B3" s="520" t="s">
        <v>120</v>
      </c>
      <c r="C3" s="521"/>
      <c r="D3" s="521"/>
      <c r="E3" s="521"/>
      <c r="F3" s="521"/>
      <c r="G3" s="521"/>
      <c r="H3" s="521"/>
      <c r="I3" s="521"/>
      <c r="J3" s="521"/>
      <c r="K3" s="521"/>
      <c r="L3" s="521"/>
      <c r="M3" s="521"/>
    </row>
    <row r="4" spans="1:13">
      <c r="A4" s="519"/>
      <c r="B4" s="520" t="s">
        <v>121</v>
      </c>
      <c r="C4" s="521"/>
      <c r="D4" s="521"/>
      <c r="E4" s="521"/>
      <c r="F4" s="521"/>
      <c r="G4" s="521"/>
      <c r="H4" s="521"/>
      <c r="I4" s="521"/>
      <c r="J4" s="521"/>
      <c r="K4" s="521"/>
      <c r="L4" s="521"/>
      <c r="M4" s="521"/>
    </row>
    <row r="5" spans="1:13">
      <c r="A5" s="519"/>
      <c r="B5" s="520" t="s">
        <v>122</v>
      </c>
      <c r="C5" s="521"/>
      <c r="D5" s="521"/>
      <c r="E5" s="521"/>
      <c r="F5" s="521"/>
      <c r="G5" s="521"/>
      <c r="H5" s="521"/>
      <c r="I5" s="521"/>
      <c r="J5" s="521"/>
      <c r="K5" s="521"/>
      <c r="L5" s="521"/>
      <c r="M5" s="521"/>
    </row>
    <row r="6" spans="1:13">
      <c r="A6" s="519" t="s">
        <v>123</v>
      </c>
      <c r="B6" s="520" t="s">
        <v>124</v>
      </c>
      <c r="C6" s="521"/>
      <c r="D6" s="521"/>
      <c r="E6" s="521"/>
      <c r="F6" s="521"/>
      <c r="G6" s="521"/>
      <c r="H6" s="521"/>
      <c r="I6" s="521"/>
      <c r="J6" s="521"/>
      <c r="K6" s="521"/>
      <c r="L6" s="521"/>
      <c r="M6" s="521"/>
    </row>
    <row r="7" spans="1:13">
      <c r="A7" s="519" t="s">
        <v>125</v>
      </c>
      <c r="B7" s="520" t="s">
        <v>126</v>
      </c>
      <c r="C7" s="521"/>
      <c r="D7" s="521"/>
      <c r="E7" s="521"/>
      <c r="F7" s="521"/>
      <c r="G7" s="521"/>
      <c r="H7" s="521"/>
      <c r="I7" s="521"/>
      <c r="J7" s="521"/>
      <c r="K7" s="521"/>
      <c r="L7" s="521"/>
      <c r="M7" s="521"/>
    </row>
    <row r="8" spans="1:13">
      <c r="A8" s="519" t="s">
        <v>127</v>
      </c>
      <c r="B8" s="520" t="s">
        <v>128</v>
      </c>
      <c r="C8" s="521"/>
      <c r="D8" s="521"/>
      <c r="E8" s="521"/>
      <c r="F8" s="521"/>
      <c r="G8" s="521"/>
      <c r="H8" s="521"/>
      <c r="I8" s="521"/>
      <c r="J8" s="521"/>
      <c r="K8" s="521"/>
      <c r="L8" s="521"/>
      <c r="M8" s="521"/>
    </row>
    <row r="9" spans="1:13">
      <c r="A9" s="519"/>
      <c r="B9" s="521" t="s">
        <v>129</v>
      </c>
      <c r="C9" s="521"/>
      <c r="D9" s="521"/>
      <c r="E9" s="521"/>
      <c r="F9" s="521"/>
      <c r="G9" s="521"/>
      <c r="H9" s="521"/>
      <c r="I9" s="521"/>
      <c r="J9" s="521"/>
      <c r="K9" s="521"/>
      <c r="L9" s="521"/>
      <c r="M9" s="521"/>
    </row>
    <row r="10" spans="1:13">
      <c r="A10" s="519"/>
      <c r="B10" s="520" t="s">
        <v>130</v>
      </c>
      <c r="C10" s="521"/>
      <c r="D10" s="521"/>
      <c r="E10" s="521"/>
      <c r="F10" s="521"/>
      <c r="G10" s="521"/>
      <c r="H10" s="521"/>
      <c r="I10" s="521"/>
      <c r="J10" s="521"/>
      <c r="K10" s="521"/>
      <c r="L10" s="521"/>
      <c r="M10" s="521"/>
    </row>
    <row r="11" spans="1:13">
      <c r="A11" s="519"/>
      <c r="B11" s="521" t="s">
        <v>131</v>
      </c>
      <c r="C11" s="521"/>
      <c r="D11" s="521"/>
      <c r="E11" s="521"/>
      <c r="F11" s="521"/>
      <c r="G11" s="521"/>
      <c r="H11" s="521"/>
      <c r="I11" s="521"/>
      <c r="J11" s="521"/>
      <c r="K11" s="521"/>
      <c r="L11" s="521"/>
      <c r="M11" s="521"/>
    </row>
    <row r="12" spans="1:13">
      <c r="A12" s="519"/>
      <c r="B12" s="520" t="s">
        <v>132</v>
      </c>
      <c r="C12" s="521"/>
      <c r="D12" s="521"/>
      <c r="E12" s="521"/>
      <c r="F12" s="521"/>
      <c r="G12" s="521"/>
      <c r="H12" s="521"/>
      <c r="I12" s="521"/>
      <c r="J12" s="521"/>
      <c r="K12" s="521"/>
      <c r="L12" s="521"/>
      <c r="M12" s="521"/>
    </row>
    <row r="13" spans="1:13">
      <c r="A13" s="519" t="s">
        <v>133</v>
      </c>
      <c r="B13" s="520" t="s">
        <v>134</v>
      </c>
      <c r="C13" s="521"/>
      <c r="D13" s="521"/>
      <c r="E13" s="521"/>
      <c r="F13" s="521"/>
      <c r="G13" s="521"/>
      <c r="H13" s="521"/>
      <c r="I13" s="521"/>
      <c r="J13" s="521"/>
      <c r="K13" s="521"/>
      <c r="L13" s="521"/>
      <c r="M13" s="521"/>
    </row>
    <row r="14" spans="1:13">
      <c r="A14" s="519" t="s">
        <v>135</v>
      </c>
      <c r="B14" s="520" t="s">
        <v>136</v>
      </c>
      <c r="C14" s="521"/>
      <c r="D14" s="522"/>
      <c r="E14" s="521"/>
      <c r="F14" s="521"/>
      <c r="G14" s="521"/>
      <c r="H14" s="521"/>
      <c r="I14" s="521"/>
      <c r="J14" s="521"/>
      <c r="K14" s="521"/>
      <c r="L14" s="521"/>
      <c r="M14" s="521"/>
    </row>
    <row r="15" spans="1:13">
      <c r="A15" s="519" t="s">
        <v>137</v>
      </c>
      <c r="B15" s="520" t="s">
        <v>138</v>
      </c>
      <c r="C15" s="521"/>
      <c r="D15" s="521"/>
      <c r="E15" s="521"/>
      <c r="F15" s="521"/>
      <c r="G15" s="521"/>
      <c r="H15" s="521"/>
      <c r="I15" s="521"/>
      <c r="J15" s="521"/>
      <c r="K15" s="521"/>
      <c r="L15" s="521"/>
      <c r="M15" s="521"/>
    </row>
    <row r="16" spans="1:13">
      <c r="A16" s="523" t="s">
        <v>139</v>
      </c>
      <c r="B16" s="524" t="s">
        <v>140</v>
      </c>
      <c r="C16" s="525"/>
      <c r="D16" s="526"/>
      <c r="E16" s="526"/>
      <c r="F16" s="526"/>
      <c r="G16" s="526"/>
      <c r="H16" s="526"/>
      <c r="I16" s="526"/>
      <c r="J16" s="526"/>
      <c r="K16" s="526"/>
      <c r="L16" s="526"/>
      <c r="M16" s="526"/>
    </row>
    <row r="17" spans="1:13">
      <c r="A17" s="526"/>
      <c r="B17" s="524" t="s">
        <v>141</v>
      </c>
      <c r="C17" s="525"/>
      <c r="D17" s="526"/>
      <c r="E17" s="526"/>
      <c r="F17" s="526"/>
      <c r="G17" s="526"/>
      <c r="H17" s="526"/>
      <c r="I17" s="526"/>
      <c r="J17" s="526"/>
      <c r="K17" s="526"/>
      <c r="L17" s="526"/>
      <c r="M17" s="526"/>
    </row>
    <row r="18" spans="1:13">
      <c r="A18" s="526"/>
      <c r="B18" s="524"/>
      <c r="C18" s="525"/>
      <c r="D18" s="526"/>
      <c r="E18" s="526"/>
      <c r="F18" s="526"/>
      <c r="G18" s="526"/>
      <c r="H18" s="526"/>
      <c r="I18" s="526"/>
      <c r="J18" s="526"/>
      <c r="K18" s="526"/>
      <c r="L18" s="526"/>
      <c r="M18" s="526"/>
    </row>
    <row r="19" s="512" customFormat="1" ht="25.5" spans="1:13">
      <c r="A19" s="527" t="s">
        <v>142</v>
      </c>
      <c r="B19" s="528"/>
      <c r="C19" s="528"/>
      <c r="D19" s="528"/>
      <c r="E19" s="528"/>
      <c r="F19" s="528"/>
      <c r="G19" s="528"/>
      <c r="H19" s="528"/>
      <c r="I19" s="528"/>
      <c r="J19" s="528"/>
      <c r="K19" s="528"/>
      <c r="L19" s="528"/>
      <c r="M19" s="528"/>
    </row>
    <row r="20" s="512" customFormat="1" ht="25.5" spans="1:13">
      <c r="A20" s="527"/>
      <c r="B20" s="528"/>
      <c r="C20" s="527" t="s">
        <v>143</v>
      </c>
      <c r="D20" s="528"/>
      <c r="E20" s="528"/>
      <c r="F20" s="528"/>
      <c r="G20" s="528"/>
      <c r="H20" s="528"/>
      <c r="I20" s="528"/>
      <c r="J20" s="528"/>
      <c r="K20" s="528"/>
      <c r="L20" s="528"/>
      <c r="M20" s="528"/>
    </row>
    <row r="21" spans="1:13">
      <c r="A21" s="526"/>
      <c r="B21" s="526"/>
      <c r="C21" s="526"/>
      <c r="D21" s="526"/>
      <c r="E21" s="526"/>
      <c r="F21" s="526"/>
      <c r="G21" s="526"/>
      <c r="H21" s="526"/>
      <c r="I21" s="526"/>
      <c r="J21" s="526"/>
      <c r="K21" s="526"/>
      <c r="L21" s="526"/>
      <c r="M21" s="526"/>
    </row>
    <row r="22" ht="18.75" spans="1:13">
      <c r="A22" s="529"/>
      <c r="B22" s="530" t="s">
        <v>144</v>
      </c>
      <c r="C22" s="531"/>
      <c r="D22" s="531"/>
      <c r="E22" s="531"/>
      <c r="F22" s="531"/>
      <c r="G22" s="532"/>
      <c r="H22" s="529"/>
      <c r="I22" s="534"/>
      <c r="J22" s="529"/>
      <c r="K22" s="529"/>
      <c r="L22" s="529"/>
      <c r="M22" s="529"/>
    </row>
    <row r="23" ht="18.75" spans="1:13">
      <c r="A23" s="533"/>
      <c r="B23" s="530" t="s">
        <v>145</v>
      </c>
      <c r="C23" s="531"/>
      <c r="D23" s="531"/>
      <c r="E23" s="531"/>
      <c r="F23" s="531"/>
      <c r="G23" s="531"/>
      <c r="H23" s="533"/>
      <c r="I23" s="534"/>
      <c r="J23" s="533"/>
      <c r="K23" s="533"/>
      <c r="L23" s="533"/>
      <c r="M23" s="533"/>
    </row>
  </sheetData>
  <sheetProtection password="EF09" sheet="1" selectLockedCells="1" objects="1" scenarios="1"/>
  <hyperlinks>
    <hyperlink ref="A2" location="索引目录!B3" display="返回索引页"/>
  </hyperlinks>
  <printOptions horizontalCentered="1"/>
  <pageMargins left="0.55" right="0.55" top="0.984027777777778" bottom="0.196527777777778" header="0.511805555555556" footer="0"/>
  <pageSetup paperSize="9" orientation="landscape"/>
  <headerFooter alignWithMargins="0"/>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A3" sqref="A3:U3"/>
    </sheetView>
  </sheetViews>
  <sheetFormatPr defaultColWidth="9" defaultRowHeight="15.75" customHeight="1"/>
  <cols>
    <col min="1" max="1" width="5.25" style="3" customWidth="1"/>
    <col min="2" max="2" width="26.25" style="3" customWidth="1"/>
    <col min="3" max="3" width="20" style="3" customWidth="1"/>
    <col min="4" max="4" width="7.875" style="3" customWidth="1"/>
    <col min="5" max="6" width="14.75" style="123" hidden="1" customWidth="1" outlineLevel="1"/>
    <col min="7" max="7" width="18.875" style="3" customWidth="1" collapsed="1"/>
    <col min="8" max="8" width="18.875" style="3" customWidth="1"/>
    <col min="9" max="9" width="9.625" style="3" customWidth="1"/>
    <col min="10" max="10" width="14.75" style="3" customWidth="1"/>
    <col min="11" max="16384" width="9" style="3"/>
  </cols>
  <sheetData>
    <row r="1" spans="1:10">
      <c r="A1" s="4" t="s">
        <v>118</v>
      </c>
      <c r="B1" s="5" t="s">
        <v>390</v>
      </c>
      <c r="C1" s="6"/>
      <c r="D1" s="6"/>
      <c r="E1" s="6"/>
      <c r="F1" s="6"/>
      <c r="G1" s="6"/>
      <c r="H1" s="6"/>
      <c r="I1" s="6"/>
      <c r="J1" s="6"/>
    </row>
    <row r="2" s="1" customFormat="1" ht="30" customHeight="1" spans="1:10">
      <c r="A2" s="7" t="s">
        <v>476</v>
      </c>
      <c r="B2" s="8"/>
      <c r="C2" s="8"/>
      <c r="D2" s="8"/>
      <c r="E2" s="8"/>
      <c r="F2" s="8"/>
      <c r="G2" s="8"/>
      <c r="H2" s="8"/>
      <c r="I2" s="8"/>
      <c r="J2" s="8"/>
    </row>
    <row r="3" ht="14.1" customHeight="1" spans="1:10">
      <c r="A3" s="9" t="str">
        <f>CONCATENATE(封面!D9,封面!F9,封面!G9,封面!H9,封面!I9,封面!J9,封面!K9)</f>
        <v>评估基准日：2022年3月28日</v>
      </c>
      <c r="B3" s="9"/>
      <c r="C3" s="9"/>
      <c r="D3" s="9"/>
      <c r="E3" s="25"/>
      <c r="F3" s="25"/>
      <c r="G3" s="25"/>
      <c r="H3" s="25"/>
      <c r="I3" s="25"/>
      <c r="J3" s="25"/>
    </row>
    <row r="4" customHeight="1" spans="1:10">
      <c r="A4" s="10" t="str">
        <f>封面!D7&amp;封面!F7</f>
        <v>产权持有单位：黑龙江龙煤矿山建设有限公司</v>
      </c>
      <c r="E4" s="233"/>
      <c r="F4" s="233"/>
      <c r="J4" s="33" t="s">
        <v>147</v>
      </c>
    </row>
    <row r="5" s="2" customFormat="1" customHeight="1" spans="1:10">
      <c r="A5" s="11" t="s">
        <v>210</v>
      </c>
      <c r="B5" s="11" t="s">
        <v>362</v>
      </c>
      <c r="C5" s="11" t="s">
        <v>363</v>
      </c>
      <c r="D5" s="11" t="s">
        <v>364</v>
      </c>
      <c r="E5" s="22" t="s">
        <v>243</v>
      </c>
      <c r="F5" s="22" t="s">
        <v>318</v>
      </c>
      <c r="G5" s="11" t="s">
        <v>245</v>
      </c>
      <c r="H5" s="11" t="s">
        <v>246</v>
      </c>
      <c r="I5" s="11" t="s">
        <v>248</v>
      </c>
      <c r="J5" s="11" t="s">
        <v>213</v>
      </c>
    </row>
    <row r="6" customHeight="1" spans="1:10">
      <c r="A6" s="14"/>
      <c r="B6" s="19"/>
      <c r="C6" s="14"/>
      <c r="D6" s="18"/>
      <c r="E6" s="234"/>
      <c r="F6" s="234"/>
      <c r="G6" s="30"/>
      <c r="H6" s="30"/>
      <c r="I6" s="30" t="str">
        <f t="shared" ref="I6:I27" si="0">IF(G6=0,"",(H6-G6)/G6*100)</f>
        <v/>
      </c>
      <c r="J6" s="34"/>
    </row>
    <row r="7" customHeight="1" spans="1:10">
      <c r="A7" s="14"/>
      <c r="B7" s="19"/>
      <c r="C7" s="14"/>
      <c r="D7" s="18"/>
      <c r="E7" s="234"/>
      <c r="F7" s="234"/>
      <c r="G7" s="30"/>
      <c r="H7" s="30"/>
      <c r="I7" s="30" t="str">
        <f t="shared" si="0"/>
        <v/>
      </c>
      <c r="J7" s="34"/>
    </row>
    <row r="8" customHeight="1" spans="1:10">
      <c r="A8" s="14"/>
      <c r="B8" s="19"/>
      <c r="C8" s="14"/>
      <c r="D8" s="18"/>
      <c r="E8" s="234"/>
      <c r="F8" s="234"/>
      <c r="G8" s="30"/>
      <c r="H8" s="30"/>
      <c r="I8" s="30" t="str">
        <f t="shared" si="0"/>
        <v/>
      </c>
      <c r="J8" s="34"/>
    </row>
    <row r="9" customHeight="1" spans="1:10">
      <c r="A9" s="14"/>
      <c r="B9" s="19"/>
      <c r="C9" s="14"/>
      <c r="D9" s="18"/>
      <c r="E9" s="234"/>
      <c r="F9" s="234"/>
      <c r="G9" s="30"/>
      <c r="H9" s="30"/>
      <c r="I9" s="30" t="str">
        <f t="shared" si="0"/>
        <v/>
      </c>
      <c r="J9" s="34"/>
    </row>
    <row r="10" customHeight="1" spans="1:10">
      <c r="A10" s="14"/>
      <c r="B10" s="19"/>
      <c r="C10" s="14"/>
      <c r="D10" s="18"/>
      <c r="E10" s="234"/>
      <c r="F10" s="234"/>
      <c r="G10" s="30"/>
      <c r="H10" s="30"/>
      <c r="I10" s="30" t="str">
        <f t="shared" si="0"/>
        <v/>
      </c>
      <c r="J10" s="34"/>
    </row>
    <row r="11" customHeight="1" spans="1:10">
      <c r="A11" s="14"/>
      <c r="B11" s="19"/>
      <c r="C11" s="14"/>
      <c r="D11" s="18"/>
      <c r="E11" s="234"/>
      <c r="F11" s="234"/>
      <c r="G11" s="30"/>
      <c r="H11" s="30"/>
      <c r="I11" s="30" t="str">
        <f t="shared" si="0"/>
        <v/>
      </c>
      <c r="J11" s="34"/>
    </row>
    <row r="12" customHeight="1" spans="1:10">
      <c r="A12" s="14"/>
      <c r="B12" s="19"/>
      <c r="C12" s="14"/>
      <c r="D12" s="18"/>
      <c r="E12" s="234"/>
      <c r="F12" s="234"/>
      <c r="G12" s="30"/>
      <c r="H12" s="30"/>
      <c r="I12" s="30" t="str">
        <f t="shared" si="0"/>
        <v/>
      </c>
      <c r="J12" s="34"/>
    </row>
    <row r="13" customHeight="1" spans="1:10">
      <c r="A13" s="14"/>
      <c r="B13" s="19"/>
      <c r="C13" s="14"/>
      <c r="D13" s="18"/>
      <c r="E13" s="234"/>
      <c r="F13" s="234"/>
      <c r="G13" s="30"/>
      <c r="H13" s="30"/>
      <c r="I13" s="30" t="str">
        <f t="shared" si="0"/>
        <v/>
      </c>
      <c r="J13" s="34"/>
    </row>
    <row r="14" customHeight="1" spans="1:10">
      <c r="A14" s="14"/>
      <c r="B14" s="19"/>
      <c r="C14" s="14"/>
      <c r="D14" s="18"/>
      <c r="E14" s="234"/>
      <c r="F14" s="234"/>
      <c r="G14" s="30"/>
      <c r="H14" s="30"/>
      <c r="I14" s="30" t="str">
        <f t="shared" si="0"/>
        <v/>
      </c>
      <c r="J14" s="34"/>
    </row>
    <row r="15" customHeight="1" spans="1:10">
      <c r="A15" s="14"/>
      <c r="B15" s="19"/>
      <c r="C15" s="14"/>
      <c r="D15" s="18"/>
      <c r="E15" s="234"/>
      <c r="F15" s="234"/>
      <c r="G15" s="30"/>
      <c r="H15" s="30"/>
      <c r="I15" s="30" t="str">
        <f t="shared" si="0"/>
        <v/>
      </c>
      <c r="J15" s="34"/>
    </row>
    <row r="16" customHeight="1" spans="1:10">
      <c r="A16" s="14"/>
      <c r="B16" s="19"/>
      <c r="C16" s="14"/>
      <c r="D16" s="18"/>
      <c r="E16" s="234"/>
      <c r="F16" s="234"/>
      <c r="G16" s="30"/>
      <c r="H16" s="30"/>
      <c r="I16" s="30" t="str">
        <f t="shared" si="0"/>
        <v/>
      </c>
      <c r="J16" s="34"/>
    </row>
    <row r="17" customHeight="1" spans="1:10">
      <c r="A17" s="14"/>
      <c r="B17" s="19"/>
      <c r="C17" s="14"/>
      <c r="D17" s="18"/>
      <c r="E17" s="234"/>
      <c r="F17" s="234"/>
      <c r="G17" s="30"/>
      <c r="H17" s="30"/>
      <c r="I17" s="30" t="str">
        <f t="shared" si="0"/>
        <v/>
      </c>
      <c r="J17" s="34"/>
    </row>
    <row r="18" customHeight="1" spans="1:10">
      <c r="A18" s="14"/>
      <c r="B18" s="19"/>
      <c r="C18" s="14"/>
      <c r="D18" s="18"/>
      <c r="E18" s="234"/>
      <c r="F18" s="234"/>
      <c r="G18" s="30"/>
      <c r="H18" s="30"/>
      <c r="I18" s="30" t="str">
        <f t="shared" si="0"/>
        <v/>
      </c>
      <c r="J18" s="34"/>
    </row>
    <row r="19" customHeight="1" spans="1:10">
      <c r="A19" s="14"/>
      <c r="B19" s="19"/>
      <c r="C19" s="14"/>
      <c r="D19" s="18"/>
      <c r="E19" s="234"/>
      <c r="F19" s="234"/>
      <c r="G19" s="30"/>
      <c r="H19" s="30"/>
      <c r="I19" s="30" t="str">
        <f t="shared" si="0"/>
        <v/>
      </c>
      <c r="J19" s="34"/>
    </row>
    <row r="20" customHeight="1" spans="1:10">
      <c r="A20" s="14"/>
      <c r="B20" s="19"/>
      <c r="C20" s="14"/>
      <c r="D20" s="18"/>
      <c r="E20" s="234"/>
      <c r="F20" s="234"/>
      <c r="G20" s="30"/>
      <c r="H20" s="30"/>
      <c r="I20" s="30" t="str">
        <f t="shared" si="0"/>
        <v/>
      </c>
      <c r="J20" s="34"/>
    </row>
    <row r="21" customHeight="1" spans="1:10">
      <c r="A21" s="14"/>
      <c r="B21" s="19"/>
      <c r="C21" s="14"/>
      <c r="D21" s="18"/>
      <c r="E21" s="234"/>
      <c r="F21" s="234"/>
      <c r="G21" s="30"/>
      <c r="H21" s="30"/>
      <c r="I21" s="30" t="str">
        <f t="shared" si="0"/>
        <v/>
      </c>
      <c r="J21" s="34"/>
    </row>
    <row r="22" customHeight="1" spans="1:10">
      <c r="A22" s="14"/>
      <c r="B22" s="19"/>
      <c r="C22" s="14"/>
      <c r="D22" s="18"/>
      <c r="E22" s="234"/>
      <c r="F22" s="234"/>
      <c r="G22" s="30"/>
      <c r="H22" s="30"/>
      <c r="I22" s="30" t="str">
        <f t="shared" si="0"/>
        <v/>
      </c>
      <c r="J22" s="34"/>
    </row>
    <row r="23" customHeight="1" spans="1:10">
      <c r="A23" s="14"/>
      <c r="B23" s="19"/>
      <c r="C23" s="14"/>
      <c r="D23" s="18"/>
      <c r="E23" s="234"/>
      <c r="F23" s="234"/>
      <c r="G23" s="30"/>
      <c r="H23" s="30"/>
      <c r="I23" s="30" t="str">
        <f t="shared" si="0"/>
        <v/>
      </c>
      <c r="J23" s="34"/>
    </row>
    <row r="24" customHeight="1" spans="1:10">
      <c r="A24" s="20" t="s">
        <v>357</v>
      </c>
      <c r="B24" s="22"/>
      <c r="C24" s="14"/>
      <c r="D24" s="18"/>
      <c r="E24" s="234">
        <f>SUM(E6:E23)</f>
        <v>0</v>
      </c>
      <c r="F24" s="234"/>
      <c r="G24" s="30">
        <f>SUM(G6:G23)</f>
        <v>0</v>
      </c>
      <c r="H24" s="30">
        <f>SUM(H6:H23)</f>
        <v>0</v>
      </c>
      <c r="I24" s="30" t="str">
        <f t="shared" si="0"/>
        <v/>
      </c>
      <c r="J24" s="34"/>
    </row>
    <row r="25" customHeight="1" spans="1:10">
      <c r="A25" s="20" t="s">
        <v>372</v>
      </c>
      <c r="B25" s="22"/>
      <c r="C25" s="14"/>
      <c r="D25" s="18"/>
      <c r="E25" s="234"/>
      <c r="F25" s="234"/>
      <c r="G25" s="30">
        <f>E25</f>
        <v>0</v>
      </c>
      <c r="H25" s="30">
        <v>0</v>
      </c>
      <c r="I25" s="30" t="str">
        <f t="shared" si="0"/>
        <v/>
      </c>
      <c r="J25" s="34"/>
    </row>
    <row r="26" customHeight="1" spans="1:10">
      <c r="A26" s="20" t="s">
        <v>373</v>
      </c>
      <c r="B26" s="22"/>
      <c r="C26" s="14"/>
      <c r="D26" s="18"/>
      <c r="E26" s="234"/>
      <c r="F26" s="234"/>
      <c r="G26" s="30"/>
      <c r="H26" s="30"/>
      <c r="I26" s="30" t="str">
        <f t="shared" si="0"/>
        <v/>
      </c>
      <c r="J26" s="34"/>
    </row>
    <row r="27" customHeight="1" spans="1:10">
      <c r="A27" s="20" t="s">
        <v>374</v>
      </c>
      <c r="B27" s="22"/>
      <c r="C27" s="34"/>
      <c r="D27" s="18"/>
      <c r="E27" s="235">
        <f>E24-E25-E26</f>
        <v>0</v>
      </c>
      <c r="F27" s="235"/>
      <c r="G27" s="30">
        <f>G24-G25-G26</f>
        <v>0</v>
      </c>
      <c r="H27" s="30">
        <f>H24-H25-H26</f>
        <v>0</v>
      </c>
      <c r="I27" s="30" t="str">
        <f t="shared" si="0"/>
        <v/>
      </c>
      <c r="J27" s="34"/>
    </row>
    <row r="28" customHeight="1" spans="1:7">
      <c r="A28" s="46" t="str">
        <f>封面!D11&amp;封面!G11</f>
        <v>产权持有单位填表人：徐萍</v>
      </c>
      <c r="G28" s="10" t="str">
        <f>"评估人员："&amp;封面!G22</f>
        <v>评估人员：</v>
      </c>
    </row>
    <row r="29" customHeight="1" spans="1:1">
      <c r="A29" s="46" t="str">
        <f>CONCATENATE(封面!D13,封面!F13,封面!G13,封面!H13,封面!I13,封面!J13,封面!K13)</f>
        <v>填表日期：2022年4月1日</v>
      </c>
    </row>
    <row r="30" customHeight="1" spans="2:3">
      <c r="B30" s="236" t="s">
        <v>375</v>
      </c>
      <c r="C30" s="24" t="s">
        <v>376</v>
      </c>
    </row>
    <row r="31" customHeight="1" spans="2:3">
      <c r="B31" s="33" t="s">
        <v>377</v>
      </c>
      <c r="C31" s="3" t="s">
        <v>378</v>
      </c>
    </row>
    <row r="32" customHeight="1" spans="3:3">
      <c r="C32" s="3" t="s">
        <v>379</v>
      </c>
    </row>
    <row r="33" customHeight="1" spans="3:3">
      <c r="C33" s="3" t="s">
        <v>380</v>
      </c>
    </row>
    <row r="34" customHeight="1" spans="3:3">
      <c r="C34" s="3" t="s">
        <v>381</v>
      </c>
    </row>
  </sheetData>
  <mergeCells count="6">
    <mergeCell ref="A2:J2"/>
    <mergeCell ref="A3:J3"/>
    <mergeCell ref="A24:B24"/>
    <mergeCell ref="A25:B25"/>
    <mergeCell ref="A26:B26"/>
    <mergeCell ref="A27:B27"/>
  </mergeCells>
  <hyperlinks>
    <hyperlink ref="A1" location="索引目录!D32" display="返回索引页"/>
    <hyperlink ref="B1" location="长期投资汇总!B8" display="返回 "/>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Roman,常规"3-4
&amp;"宋体,常规"共&amp;"Times New Roman,常规"&amp;N&amp;"宋体,常规"页第&amp;"Times New Roman,常规"&amp;P&amp;"宋体,常规"页</oddHead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4.75" style="3" customWidth="1"/>
    <col min="2" max="2" width="20.375" style="3" customWidth="1"/>
    <col min="3" max="3" width="8.25" style="3" customWidth="1"/>
    <col min="4" max="4" width="10" style="3" customWidth="1"/>
    <col min="5" max="6" width="9.375" style="3" customWidth="1"/>
    <col min="7" max="8" width="13.125" style="3" hidden="1" customWidth="1" outlineLevel="1"/>
    <col min="9" max="9" width="16.875" style="3" customWidth="1" collapsed="1"/>
    <col min="10" max="10" width="16.875" style="3" customWidth="1"/>
    <col min="11" max="11" width="11.75" style="3" customWidth="1"/>
    <col min="12" max="12" width="14.5" style="3" customWidth="1"/>
    <col min="13" max="16384" width="9" style="3"/>
  </cols>
  <sheetData>
    <row r="1" spans="1:12">
      <c r="A1" s="4" t="s">
        <v>118</v>
      </c>
      <c r="B1" s="5" t="s">
        <v>240</v>
      </c>
      <c r="C1" s="6"/>
      <c r="D1" s="6"/>
      <c r="E1" s="6"/>
      <c r="F1" s="228"/>
      <c r="G1" s="6"/>
      <c r="H1" s="6"/>
      <c r="I1" s="6"/>
      <c r="J1" s="6"/>
      <c r="K1" s="6"/>
      <c r="L1" s="6"/>
    </row>
    <row r="2" s="1" customFormat="1" ht="30" customHeight="1" spans="1:12">
      <c r="A2" s="7" t="s">
        <v>477</v>
      </c>
      <c r="B2" s="8"/>
      <c r="C2" s="8"/>
      <c r="D2" s="8"/>
      <c r="E2" s="8"/>
      <c r="F2" s="8"/>
      <c r="G2" s="8"/>
      <c r="H2" s="8"/>
      <c r="I2" s="8"/>
      <c r="J2" s="8"/>
      <c r="K2" s="8"/>
      <c r="L2" s="8"/>
    </row>
    <row r="3" ht="14.1" customHeight="1" spans="1:14">
      <c r="A3" s="9" t="str">
        <f>CONCATENATE(封面!D9,封面!F9,封面!G9,封面!H9,封面!I9,封面!J9,封面!K9)</f>
        <v>评估基准日：2022年3月28日</v>
      </c>
      <c r="B3" s="9"/>
      <c r="C3" s="9"/>
      <c r="D3" s="9"/>
      <c r="E3" s="9"/>
      <c r="F3" s="9"/>
      <c r="G3" s="9"/>
      <c r="H3" s="9"/>
      <c r="I3" s="9"/>
      <c r="J3" s="25"/>
      <c r="K3" s="25"/>
      <c r="L3" s="25"/>
      <c r="M3" s="25"/>
      <c r="N3" s="25"/>
    </row>
    <row r="4" customHeight="1" spans="1:12">
      <c r="A4" s="10" t="str">
        <f>封面!D7&amp;封面!F7</f>
        <v>产权持有单位：黑龙江龙煤矿山建设有限公司</v>
      </c>
      <c r="L4" s="33" t="s">
        <v>147</v>
      </c>
    </row>
    <row r="5" s="2" customFormat="1" customHeight="1" spans="1:12">
      <c r="A5" s="11" t="s">
        <v>210</v>
      </c>
      <c r="B5" s="11" t="s">
        <v>336</v>
      </c>
      <c r="C5" s="11" t="s">
        <v>338</v>
      </c>
      <c r="D5" s="11" t="s">
        <v>478</v>
      </c>
      <c r="E5" s="11" t="s">
        <v>462</v>
      </c>
      <c r="F5" s="11" t="s">
        <v>474</v>
      </c>
      <c r="G5" s="12" t="s">
        <v>243</v>
      </c>
      <c r="H5" s="12" t="s">
        <v>318</v>
      </c>
      <c r="I5" s="11" t="s">
        <v>245</v>
      </c>
      <c r="J5" s="11" t="s">
        <v>246</v>
      </c>
      <c r="K5" s="11" t="s">
        <v>248</v>
      </c>
      <c r="L5" s="11" t="s">
        <v>213</v>
      </c>
    </row>
    <row r="6" customHeight="1" spans="1:12">
      <c r="A6" s="14"/>
      <c r="B6" s="19"/>
      <c r="C6" s="18"/>
      <c r="D6" s="14"/>
      <c r="E6" s="14"/>
      <c r="F6" s="14"/>
      <c r="G6" s="30"/>
      <c r="H6" s="30"/>
      <c r="I6" s="30"/>
      <c r="J6" s="30"/>
      <c r="K6" s="30" t="str">
        <f t="shared" ref="K6:K27" si="0">IF(I6=0,"",(J6-I6)/I6*100)</f>
        <v/>
      </c>
      <c r="L6" s="34"/>
    </row>
    <row r="7" customHeight="1" spans="1:12">
      <c r="A7" s="14"/>
      <c r="B7" s="19"/>
      <c r="C7" s="18"/>
      <c r="D7" s="14"/>
      <c r="E7" s="14"/>
      <c r="F7" s="14"/>
      <c r="G7" s="30"/>
      <c r="H7" s="30"/>
      <c r="I7" s="30"/>
      <c r="J7" s="30"/>
      <c r="K7" s="30" t="str">
        <f t="shared" si="0"/>
        <v/>
      </c>
      <c r="L7" s="34"/>
    </row>
    <row r="8" customHeight="1" spans="1:12">
      <c r="A8" s="14"/>
      <c r="B8" s="19"/>
      <c r="C8" s="18"/>
      <c r="D8" s="14"/>
      <c r="E8" s="14"/>
      <c r="F8" s="14"/>
      <c r="G8" s="30"/>
      <c r="H8" s="30"/>
      <c r="I8" s="30"/>
      <c r="J8" s="30"/>
      <c r="K8" s="30" t="str">
        <f t="shared" si="0"/>
        <v/>
      </c>
      <c r="L8" s="34"/>
    </row>
    <row r="9" customHeight="1" spans="1:12">
      <c r="A9" s="14"/>
      <c r="B9" s="19"/>
      <c r="C9" s="18"/>
      <c r="D9" s="14"/>
      <c r="E9" s="14"/>
      <c r="F9" s="14"/>
      <c r="G9" s="30"/>
      <c r="H9" s="30"/>
      <c r="I9" s="30"/>
      <c r="J9" s="30"/>
      <c r="K9" s="30" t="str">
        <f t="shared" si="0"/>
        <v/>
      </c>
      <c r="L9" s="34"/>
    </row>
    <row r="10" customHeight="1" spans="1:12">
      <c r="A10" s="14"/>
      <c r="B10" s="19"/>
      <c r="C10" s="18"/>
      <c r="D10" s="14"/>
      <c r="E10" s="14"/>
      <c r="F10" s="14"/>
      <c r="G10" s="30"/>
      <c r="H10" s="30"/>
      <c r="I10" s="30"/>
      <c r="J10" s="30"/>
      <c r="K10" s="30" t="str">
        <f t="shared" si="0"/>
        <v/>
      </c>
      <c r="L10" s="34"/>
    </row>
    <row r="11" customHeight="1" spans="1:12">
      <c r="A11" s="14"/>
      <c r="B11" s="19"/>
      <c r="C11" s="18"/>
      <c r="D11" s="14"/>
      <c r="E11" s="14"/>
      <c r="F11" s="14"/>
      <c r="G11" s="30"/>
      <c r="H11" s="30"/>
      <c r="I11" s="30"/>
      <c r="J11" s="30"/>
      <c r="K11" s="30" t="str">
        <f t="shared" si="0"/>
        <v/>
      </c>
      <c r="L11" s="34"/>
    </row>
    <row r="12" customHeight="1" spans="1:12">
      <c r="A12" s="14"/>
      <c r="B12" s="19"/>
      <c r="C12" s="18"/>
      <c r="D12" s="14"/>
      <c r="E12" s="14"/>
      <c r="F12" s="14"/>
      <c r="G12" s="30"/>
      <c r="H12" s="30"/>
      <c r="I12" s="30"/>
      <c r="J12" s="30"/>
      <c r="K12" s="30" t="str">
        <f t="shared" si="0"/>
        <v/>
      </c>
      <c r="L12" s="34"/>
    </row>
    <row r="13" customHeight="1" spans="1:12">
      <c r="A13" s="14"/>
      <c r="B13" s="19"/>
      <c r="C13" s="18"/>
      <c r="D13" s="14"/>
      <c r="E13" s="14"/>
      <c r="F13" s="14"/>
      <c r="G13" s="30"/>
      <c r="H13" s="30"/>
      <c r="I13" s="30"/>
      <c r="J13" s="30"/>
      <c r="K13" s="30" t="str">
        <f t="shared" si="0"/>
        <v/>
      </c>
      <c r="L13" s="34"/>
    </row>
    <row r="14" customHeight="1" spans="1:12">
      <c r="A14" s="14"/>
      <c r="B14" s="19"/>
      <c r="C14" s="18"/>
      <c r="D14" s="14"/>
      <c r="E14" s="14"/>
      <c r="F14" s="14"/>
      <c r="G14" s="30"/>
      <c r="H14" s="30"/>
      <c r="I14" s="30"/>
      <c r="J14" s="30"/>
      <c r="K14" s="30" t="str">
        <f t="shared" si="0"/>
        <v/>
      </c>
      <c r="L14" s="34"/>
    </row>
    <row r="15" customHeight="1" spans="1:12">
      <c r="A15" s="14"/>
      <c r="B15" s="19"/>
      <c r="C15" s="18"/>
      <c r="D15" s="14"/>
      <c r="E15" s="14"/>
      <c r="F15" s="14"/>
      <c r="G15" s="30"/>
      <c r="H15" s="30"/>
      <c r="I15" s="30"/>
      <c r="J15" s="30"/>
      <c r="K15" s="30" t="str">
        <f t="shared" si="0"/>
        <v/>
      </c>
      <c r="L15" s="34"/>
    </row>
    <row r="16" customHeight="1" spans="1:12">
      <c r="A16" s="14"/>
      <c r="B16" s="19"/>
      <c r="C16" s="18"/>
      <c r="D16" s="14"/>
      <c r="E16" s="14"/>
      <c r="F16" s="14"/>
      <c r="G16" s="30"/>
      <c r="H16" s="30"/>
      <c r="I16" s="30"/>
      <c r="J16" s="30"/>
      <c r="K16" s="30" t="str">
        <f t="shared" si="0"/>
        <v/>
      </c>
      <c r="L16" s="34"/>
    </row>
    <row r="17" customHeight="1" spans="1:12">
      <c r="A17" s="14"/>
      <c r="B17" s="19"/>
      <c r="C17" s="18"/>
      <c r="D17" s="14"/>
      <c r="E17" s="14"/>
      <c r="F17" s="14"/>
      <c r="G17" s="30"/>
      <c r="H17" s="30"/>
      <c r="I17" s="30"/>
      <c r="J17" s="30"/>
      <c r="K17" s="30" t="str">
        <f t="shared" si="0"/>
        <v/>
      </c>
      <c r="L17" s="34"/>
    </row>
    <row r="18" customHeight="1" spans="1:12">
      <c r="A18" s="14"/>
      <c r="B18" s="19"/>
      <c r="C18" s="18"/>
      <c r="D18" s="14"/>
      <c r="E18" s="14"/>
      <c r="F18" s="14"/>
      <c r="G18" s="30"/>
      <c r="H18" s="30"/>
      <c r="I18" s="30"/>
      <c r="J18" s="30"/>
      <c r="K18" s="30" t="str">
        <f t="shared" si="0"/>
        <v/>
      </c>
      <c r="L18" s="34"/>
    </row>
    <row r="19" customHeight="1" spans="1:12">
      <c r="A19" s="14"/>
      <c r="B19" s="19"/>
      <c r="C19" s="18"/>
      <c r="D19" s="14"/>
      <c r="E19" s="14"/>
      <c r="F19" s="14"/>
      <c r="G19" s="30"/>
      <c r="H19" s="30"/>
      <c r="I19" s="30"/>
      <c r="J19" s="30"/>
      <c r="K19" s="30" t="str">
        <f t="shared" si="0"/>
        <v/>
      </c>
      <c r="L19" s="34"/>
    </row>
    <row r="20" customHeight="1" spans="1:12">
      <c r="A20" s="14"/>
      <c r="B20" s="19"/>
      <c r="C20" s="18"/>
      <c r="D20" s="14"/>
      <c r="E20" s="14"/>
      <c r="F20" s="14"/>
      <c r="G20" s="30"/>
      <c r="H20" s="30"/>
      <c r="I20" s="30"/>
      <c r="J20" s="30"/>
      <c r="K20" s="30" t="str">
        <f t="shared" si="0"/>
        <v/>
      </c>
      <c r="L20" s="34"/>
    </row>
    <row r="21" customHeight="1" spans="1:12">
      <c r="A21" s="14"/>
      <c r="B21" s="19"/>
      <c r="C21" s="18"/>
      <c r="D21" s="14"/>
      <c r="E21" s="14"/>
      <c r="F21" s="14"/>
      <c r="G21" s="30"/>
      <c r="H21" s="30"/>
      <c r="I21" s="30"/>
      <c r="J21" s="30"/>
      <c r="K21" s="30" t="str">
        <f t="shared" si="0"/>
        <v/>
      </c>
      <c r="L21" s="34"/>
    </row>
    <row r="22" customHeight="1" spans="1:12">
      <c r="A22" s="14"/>
      <c r="B22" s="19"/>
      <c r="C22" s="18"/>
      <c r="D22" s="14"/>
      <c r="E22" s="14"/>
      <c r="F22" s="14"/>
      <c r="G22" s="30"/>
      <c r="H22" s="30"/>
      <c r="I22" s="30"/>
      <c r="J22" s="30"/>
      <c r="K22" s="30" t="str">
        <f t="shared" si="0"/>
        <v/>
      </c>
      <c r="L22" s="34"/>
    </row>
    <row r="23" customHeight="1" spans="1:12">
      <c r="A23" s="14"/>
      <c r="B23" s="19"/>
      <c r="C23" s="18"/>
      <c r="D23" s="14"/>
      <c r="E23" s="14"/>
      <c r="F23" s="14"/>
      <c r="G23" s="30"/>
      <c r="H23" s="30"/>
      <c r="I23" s="30"/>
      <c r="J23" s="30"/>
      <c r="K23" s="30" t="str">
        <f t="shared" si="0"/>
        <v/>
      </c>
      <c r="L23" s="34"/>
    </row>
    <row r="24" customHeight="1" spans="1:12">
      <c r="A24" s="14"/>
      <c r="B24" s="19"/>
      <c r="C24" s="18"/>
      <c r="D24" s="14"/>
      <c r="E24" s="14"/>
      <c r="F24" s="14"/>
      <c r="G24" s="30"/>
      <c r="H24" s="30"/>
      <c r="I24" s="30"/>
      <c r="J24" s="30"/>
      <c r="K24" s="30" t="str">
        <f t="shared" si="0"/>
        <v/>
      </c>
      <c r="L24" s="34"/>
    </row>
    <row r="25" customHeight="1" spans="1:12">
      <c r="A25" s="20" t="s">
        <v>357</v>
      </c>
      <c r="B25" s="22"/>
      <c r="C25" s="14"/>
      <c r="D25" s="18"/>
      <c r="E25" s="18"/>
      <c r="F25" s="18"/>
      <c r="G25" s="30">
        <f>SUM(G6:G24)</f>
        <v>0</v>
      </c>
      <c r="H25" s="30"/>
      <c r="I25" s="30">
        <f>SUM(I6:I24)</f>
        <v>0</v>
      </c>
      <c r="J25" s="30">
        <f>SUM(J6:J24)</f>
        <v>0</v>
      </c>
      <c r="K25" s="30" t="str">
        <f t="shared" si="0"/>
        <v/>
      </c>
      <c r="L25" s="34"/>
    </row>
    <row r="26" customHeight="1" spans="1:12">
      <c r="A26" s="20" t="s">
        <v>479</v>
      </c>
      <c r="B26" s="45"/>
      <c r="C26" s="14"/>
      <c r="D26" s="18"/>
      <c r="E26" s="18"/>
      <c r="F26" s="18"/>
      <c r="G26" s="30"/>
      <c r="H26" s="30"/>
      <c r="I26" s="30">
        <f>G26</f>
        <v>0</v>
      </c>
      <c r="J26" s="30">
        <v>0</v>
      </c>
      <c r="K26" s="30" t="str">
        <f t="shared" si="0"/>
        <v/>
      </c>
      <c r="L26" s="34"/>
    </row>
    <row r="27" customHeight="1" spans="1:12">
      <c r="A27" s="20" t="s">
        <v>374</v>
      </c>
      <c r="B27" s="22"/>
      <c r="C27" s="14"/>
      <c r="D27" s="18"/>
      <c r="E27" s="18"/>
      <c r="F27" s="18"/>
      <c r="G27" s="30">
        <f>G25-G26</f>
        <v>0</v>
      </c>
      <c r="H27" s="30"/>
      <c r="I27" s="30">
        <f>I25-I26</f>
        <v>0</v>
      </c>
      <c r="J27" s="30">
        <f>J25-J26</f>
        <v>0</v>
      </c>
      <c r="K27" s="30" t="str">
        <f t="shared" si="0"/>
        <v/>
      </c>
      <c r="L27" s="34"/>
    </row>
    <row r="28" customHeight="1" spans="1:9">
      <c r="A28" s="46" t="str">
        <f>封面!D11&amp;封面!G11</f>
        <v>产权持有单位填表人：徐萍</v>
      </c>
      <c r="C28" s="232"/>
      <c r="I28" s="96" t="str">
        <f>"评估人员："&amp;封面!G22</f>
        <v>评估人员：</v>
      </c>
    </row>
    <row r="29" customHeight="1" spans="1:1">
      <c r="A29" s="46" t="str">
        <f>CONCATENATE(封面!D13,封面!F13,封面!G13,封面!H13,封面!I13,封面!J13,封面!K13)</f>
        <v>填表日期：2022年4月1日</v>
      </c>
    </row>
  </sheetData>
  <mergeCells count="5">
    <mergeCell ref="A2:L2"/>
    <mergeCell ref="A3:L3"/>
    <mergeCell ref="A25:B25"/>
    <mergeCell ref="A26:B26"/>
    <mergeCell ref="A27:B27"/>
  </mergeCells>
  <hyperlinks>
    <hyperlink ref="A1" location="索引目录!D33" display="返回索引页"/>
    <hyperlink ref="B1" location="长期投资汇总!B9"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Roman,常规"4-4
&amp;"宋体,常规"共&amp;"Times New Roman,常规"&amp;N&amp;"宋体,常规"页第&amp;"Times New Roman,常规"&amp;P&amp;"宋体,常规"页</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U29"/>
  <sheetViews>
    <sheetView workbookViewId="0">
      <selection activeCell="A3" sqref="A3:U3"/>
    </sheetView>
  </sheetViews>
  <sheetFormatPr defaultColWidth="9" defaultRowHeight="15.75" customHeight="1"/>
  <cols>
    <col min="1" max="1" width="5.5" style="78" customWidth="1"/>
    <col min="2" max="2" width="7.25" style="78" customWidth="1"/>
    <col min="3" max="3" width="9.125" style="78" customWidth="1"/>
    <col min="4" max="4" width="12.125" style="78" customWidth="1"/>
    <col min="5" max="5" width="5.375" style="78" customWidth="1"/>
    <col min="6" max="6" width="6.375" style="78" customWidth="1"/>
    <col min="7" max="7" width="4.5" style="78" customWidth="1"/>
    <col min="8" max="8" width="7.75" style="78" customWidth="1"/>
    <col min="9" max="9" width="7.25" style="78" customWidth="1"/>
    <col min="10" max="10" width="8.5" style="78" hidden="1" customWidth="1" outlineLevel="1"/>
    <col min="11" max="13" width="8" style="78" hidden="1" customWidth="1" outlineLevel="1"/>
    <col min="14" max="14" width="8" style="78" customWidth="1" collapsed="1"/>
    <col min="15" max="15" width="8" style="78" customWidth="1"/>
    <col min="16" max="16" width="6.5" style="78" customWidth="1"/>
    <col min="17" max="17" width="7.625" style="78" customWidth="1"/>
    <col min="18" max="18" width="7.875" style="78" customWidth="1"/>
    <col min="19" max="19" width="7.75" style="78" customWidth="1"/>
    <col min="20" max="20" width="7.25" style="78" customWidth="1"/>
    <col min="21" max="21" width="6" style="78" customWidth="1"/>
    <col min="22" max="16384" width="9" style="78"/>
  </cols>
  <sheetData>
    <row r="1" s="3" customFormat="1" ht="14.25" spans="1:12">
      <c r="A1" s="4" t="s">
        <v>118</v>
      </c>
      <c r="B1" s="5" t="s">
        <v>240</v>
      </c>
      <c r="C1" s="6"/>
      <c r="D1" s="6"/>
      <c r="E1" s="6"/>
      <c r="F1" s="228"/>
      <c r="G1" s="6"/>
      <c r="H1" s="6"/>
      <c r="I1" s="6"/>
      <c r="J1" s="6"/>
      <c r="K1" s="6"/>
      <c r="L1" s="6"/>
    </row>
    <row r="2" s="193" customFormat="1" ht="30" customHeight="1" spans="1:21">
      <c r="A2" s="75" t="s">
        <v>480</v>
      </c>
      <c r="B2" s="75"/>
      <c r="C2" s="75"/>
      <c r="D2" s="75"/>
      <c r="E2" s="75"/>
      <c r="F2" s="75"/>
      <c r="G2" s="75"/>
      <c r="H2" s="75"/>
      <c r="I2" s="75"/>
      <c r="J2" s="75"/>
      <c r="K2" s="75"/>
      <c r="L2" s="75"/>
      <c r="M2" s="75"/>
      <c r="N2" s="75"/>
      <c r="O2" s="75"/>
      <c r="P2" s="75"/>
      <c r="Q2" s="75"/>
      <c r="R2" s="75"/>
      <c r="S2" s="75"/>
      <c r="T2" s="75"/>
      <c r="U2" s="75"/>
    </row>
    <row r="3" s="193" customFormat="1" customHeight="1" spans="1:21">
      <c r="A3" s="195" t="s">
        <v>481</v>
      </c>
      <c r="B3" s="195"/>
      <c r="C3" s="195"/>
      <c r="D3" s="195"/>
      <c r="E3" s="195"/>
      <c r="F3" s="195"/>
      <c r="G3" s="195"/>
      <c r="H3" s="195"/>
      <c r="I3" s="195"/>
      <c r="J3" s="195"/>
      <c r="K3" s="195"/>
      <c r="L3" s="195"/>
      <c r="M3" s="195"/>
      <c r="N3" s="195"/>
      <c r="O3" s="195"/>
      <c r="P3" s="195"/>
      <c r="Q3" s="195"/>
      <c r="R3" s="195"/>
      <c r="S3" s="195"/>
      <c r="T3" s="195"/>
      <c r="U3" s="195"/>
    </row>
    <row r="4" ht="14.1" customHeight="1" spans="1:21">
      <c r="A4" s="77" t="str">
        <f>股权投资!A3</f>
        <v>评估基准日：2022年3月28日</v>
      </c>
      <c r="B4" s="74"/>
      <c r="C4" s="74"/>
      <c r="D4" s="74"/>
      <c r="E4" s="74"/>
      <c r="F4" s="74"/>
      <c r="G4" s="74"/>
      <c r="H4" s="74"/>
      <c r="I4" s="74"/>
      <c r="J4" s="74"/>
      <c r="K4" s="74"/>
      <c r="L4" s="74"/>
      <c r="M4" s="74"/>
      <c r="N4" s="74"/>
      <c r="O4" s="74"/>
      <c r="P4" s="74"/>
      <c r="Q4" s="74"/>
      <c r="R4" s="74"/>
      <c r="S4" s="74"/>
      <c r="T4" s="74"/>
      <c r="U4" s="74"/>
    </row>
    <row r="5" customHeight="1" spans="1:21">
      <c r="A5" s="229" t="s">
        <v>482</v>
      </c>
      <c r="B5" s="229"/>
      <c r="C5" s="229"/>
      <c r="D5" s="229"/>
      <c r="E5" s="229"/>
      <c r="F5" s="229"/>
      <c r="S5" s="231" t="s">
        <v>147</v>
      </c>
      <c r="T5" s="231"/>
      <c r="U5" s="231"/>
    </row>
    <row r="6" s="208" customFormat="1" customHeight="1" spans="1:21">
      <c r="A6" s="209" t="s">
        <v>210</v>
      </c>
      <c r="B6" s="209" t="s">
        <v>483</v>
      </c>
      <c r="C6" s="210" t="s">
        <v>484</v>
      </c>
      <c r="D6" s="210" t="s">
        <v>485</v>
      </c>
      <c r="E6" s="209" t="s">
        <v>486</v>
      </c>
      <c r="F6" s="79" t="s">
        <v>487</v>
      </c>
      <c r="G6" s="211" t="s">
        <v>407</v>
      </c>
      <c r="H6" s="211" t="s">
        <v>488</v>
      </c>
      <c r="I6" s="79" t="s">
        <v>489</v>
      </c>
      <c r="J6" s="209" t="s">
        <v>243</v>
      </c>
      <c r="K6" s="81"/>
      <c r="L6" s="83" t="s">
        <v>318</v>
      </c>
      <c r="M6" s="230"/>
      <c r="N6" s="209" t="s">
        <v>245</v>
      </c>
      <c r="O6" s="81"/>
      <c r="P6" s="209" t="s">
        <v>246</v>
      </c>
      <c r="Q6" s="81"/>
      <c r="R6" s="81"/>
      <c r="S6" s="79" t="s">
        <v>248</v>
      </c>
      <c r="T6" s="210" t="s">
        <v>490</v>
      </c>
      <c r="U6" s="79" t="s">
        <v>213</v>
      </c>
    </row>
    <row r="7" s="208" customFormat="1" ht="22.5" customHeight="1" spans="1:21">
      <c r="A7" s="81"/>
      <c r="B7" s="81"/>
      <c r="C7" s="212"/>
      <c r="D7" s="213"/>
      <c r="E7" s="81"/>
      <c r="F7" s="81"/>
      <c r="G7" s="214"/>
      <c r="H7" s="214"/>
      <c r="I7" s="81"/>
      <c r="J7" s="200" t="s">
        <v>491</v>
      </c>
      <c r="K7" s="209" t="s">
        <v>492</v>
      </c>
      <c r="L7" s="209" t="s">
        <v>491</v>
      </c>
      <c r="M7" s="209" t="s">
        <v>492</v>
      </c>
      <c r="N7" s="200" t="s">
        <v>491</v>
      </c>
      <c r="O7" s="209" t="s">
        <v>492</v>
      </c>
      <c r="P7" s="209" t="s">
        <v>491</v>
      </c>
      <c r="Q7" s="209" t="s">
        <v>427</v>
      </c>
      <c r="R7" s="209" t="s">
        <v>492</v>
      </c>
      <c r="S7" s="81"/>
      <c r="T7" s="212"/>
      <c r="U7" s="81"/>
    </row>
    <row r="8" customHeight="1" spans="1:21">
      <c r="A8" s="81"/>
      <c r="B8" s="199"/>
      <c r="C8" s="199"/>
      <c r="D8" s="199"/>
      <c r="E8" s="81"/>
      <c r="F8" s="82"/>
      <c r="G8" s="82"/>
      <c r="H8" s="206"/>
      <c r="I8" s="91" t="s">
        <v>493</v>
      </c>
      <c r="J8" s="92"/>
      <c r="K8" s="91"/>
      <c r="L8" s="91"/>
      <c r="M8" s="91"/>
      <c r="N8" s="91"/>
      <c r="O8" s="91"/>
      <c r="P8" s="91"/>
      <c r="Q8" s="207"/>
      <c r="R8" s="91"/>
      <c r="S8" s="30" t="str">
        <f>IF(Q8=0,"",(R8-O8)/O8*100)</f>
        <v/>
      </c>
      <c r="T8" s="91"/>
      <c r="U8" s="199"/>
    </row>
    <row r="9" customHeight="1" spans="1:21">
      <c r="A9" s="81"/>
      <c r="B9" s="199"/>
      <c r="C9" s="199"/>
      <c r="D9" s="199"/>
      <c r="E9" s="81"/>
      <c r="F9" s="82"/>
      <c r="G9" s="82"/>
      <c r="H9" s="206"/>
      <c r="I9" s="91" t="s">
        <v>493</v>
      </c>
      <c r="J9" s="92"/>
      <c r="K9" s="91"/>
      <c r="L9" s="91"/>
      <c r="M9" s="91"/>
      <c r="N9" s="91"/>
      <c r="O9" s="91"/>
      <c r="P9" s="91"/>
      <c r="Q9" s="207"/>
      <c r="R9" s="91"/>
      <c r="S9" s="30" t="str">
        <f t="shared" ref="S9:S25" si="0">IF(Q9=0,"",(R9-O9)/O9*100)</f>
        <v/>
      </c>
      <c r="T9" s="91"/>
      <c r="U9" s="199"/>
    </row>
    <row r="10" customHeight="1" spans="1:21">
      <c r="A10" s="81"/>
      <c r="B10" s="199"/>
      <c r="C10" s="199"/>
      <c r="D10" s="199"/>
      <c r="E10" s="81"/>
      <c r="F10" s="82"/>
      <c r="G10" s="82"/>
      <c r="H10" s="206"/>
      <c r="I10" s="91"/>
      <c r="J10" s="92"/>
      <c r="K10" s="91"/>
      <c r="L10" s="91"/>
      <c r="M10" s="91"/>
      <c r="N10" s="91"/>
      <c r="O10" s="91"/>
      <c r="P10" s="91"/>
      <c r="Q10" s="207"/>
      <c r="R10" s="91"/>
      <c r="S10" s="30" t="str">
        <f t="shared" si="0"/>
        <v/>
      </c>
      <c r="T10" s="91"/>
      <c r="U10" s="199"/>
    </row>
    <row r="11" customHeight="1" spans="1:21">
      <c r="A11" s="81"/>
      <c r="B11" s="199"/>
      <c r="C11" s="199"/>
      <c r="D11" s="199"/>
      <c r="E11" s="81"/>
      <c r="F11" s="82"/>
      <c r="G11" s="82"/>
      <c r="H11" s="206"/>
      <c r="I11" s="91"/>
      <c r="J11" s="92"/>
      <c r="K11" s="91"/>
      <c r="L11" s="91"/>
      <c r="M11" s="91"/>
      <c r="N11" s="91"/>
      <c r="O11" s="91"/>
      <c r="P11" s="91"/>
      <c r="Q11" s="207"/>
      <c r="R11" s="91"/>
      <c r="S11" s="30" t="str">
        <f t="shared" si="0"/>
        <v/>
      </c>
      <c r="T11" s="91"/>
      <c r="U11" s="199"/>
    </row>
    <row r="12" customHeight="1" spans="1:21">
      <c r="A12" s="81"/>
      <c r="B12" s="199"/>
      <c r="C12" s="199"/>
      <c r="D12" s="199"/>
      <c r="E12" s="81"/>
      <c r="F12" s="82"/>
      <c r="G12" s="82"/>
      <c r="H12" s="206"/>
      <c r="I12" s="91"/>
      <c r="J12" s="92"/>
      <c r="K12" s="91"/>
      <c r="L12" s="91"/>
      <c r="M12" s="91"/>
      <c r="N12" s="91"/>
      <c r="O12" s="91"/>
      <c r="P12" s="91"/>
      <c r="Q12" s="207"/>
      <c r="R12" s="91"/>
      <c r="S12" s="30" t="str">
        <f t="shared" si="0"/>
        <v/>
      </c>
      <c r="T12" s="91"/>
      <c r="U12" s="199"/>
    </row>
    <row r="13" customHeight="1" spans="1:21">
      <c r="A13" s="81"/>
      <c r="B13" s="199"/>
      <c r="C13" s="199"/>
      <c r="D13" s="199"/>
      <c r="E13" s="81"/>
      <c r="F13" s="82"/>
      <c r="G13" s="82"/>
      <c r="H13" s="206"/>
      <c r="I13" s="91"/>
      <c r="J13" s="92"/>
      <c r="K13" s="91"/>
      <c r="L13" s="91"/>
      <c r="M13" s="91"/>
      <c r="N13" s="91"/>
      <c r="O13" s="91"/>
      <c r="P13" s="91"/>
      <c r="Q13" s="207"/>
      <c r="R13" s="91"/>
      <c r="S13" s="30" t="str">
        <f t="shared" si="0"/>
        <v/>
      </c>
      <c r="T13" s="91"/>
      <c r="U13" s="199"/>
    </row>
    <row r="14" customHeight="1" spans="1:21">
      <c r="A14" s="81"/>
      <c r="B14" s="199"/>
      <c r="C14" s="199"/>
      <c r="D14" s="199"/>
      <c r="E14" s="81"/>
      <c r="F14" s="82"/>
      <c r="G14" s="82"/>
      <c r="H14" s="206"/>
      <c r="I14" s="91"/>
      <c r="J14" s="92"/>
      <c r="K14" s="91"/>
      <c r="L14" s="91"/>
      <c r="M14" s="91"/>
      <c r="N14" s="91"/>
      <c r="O14" s="91"/>
      <c r="P14" s="91"/>
      <c r="Q14" s="207"/>
      <c r="R14" s="91"/>
      <c r="S14" s="30" t="str">
        <f t="shared" si="0"/>
        <v/>
      </c>
      <c r="T14" s="91"/>
      <c r="U14" s="199"/>
    </row>
    <row r="15" customHeight="1" spans="1:21">
      <c r="A15" s="81"/>
      <c r="B15" s="199"/>
      <c r="C15" s="199"/>
      <c r="D15" s="199"/>
      <c r="E15" s="81"/>
      <c r="F15" s="82"/>
      <c r="G15" s="82"/>
      <c r="H15" s="206"/>
      <c r="I15" s="91" t="s">
        <v>493</v>
      </c>
      <c r="J15" s="92"/>
      <c r="K15" s="91"/>
      <c r="L15" s="91"/>
      <c r="M15" s="91"/>
      <c r="N15" s="91"/>
      <c r="O15" s="91"/>
      <c r="P15" s="91"/>
      <c r="Q15" s="207"/>
      <c r="R15" s="91"/>
      <c r="S15" s="30" t="str">
        <f t="shared" si="0"/>
        <v/>
      </c>
      <c r="T15" s="91"/>
      <c r="U15" s="199"/>
    </row>
    <row r="16" customHeight="1" spans="1:21">
      <c r="A16" s="81"/>
      <c r="B16" s="199"/>
      <c r="C16" s="199"/>
      <c r="D16" s="199"/>
      <c r="E16" s="81"/>
      <c r="F16" s="82"/>
      <c r="G16" s="82"/>
      <c r="H16" s="206"/>
      <c r="I16" s="91" t="s">
        <v>493</v>
      </c>
      <c r="J16" s="92"/>
      <c r="K16" s="91"/>
      <c r="L16" s="91"/>
      <c r="M16" s="91"/>
      <c r="N16" s="91"/>
      <c r="O16" s="91"/>
      <c r="P16" s="91"/>
      <c r="Q16" s="207"/>
      <c r="R16" s="91"/>
      <c r="S16" s="30" t="str">
        <f t="shared" si="0"/>
        <v/>
      </c>
      <c r="T16" s="91"/>
      <c r="U16" s="199"/>
    </row>
    <row r="17" customHeight="1" spans="1:21">
      <c r="A17" s="81"/>
      <c r="B17" s="199"/>
      <c r="C17" s="199"/>
      <c r="D17" s="199"/>
      <c r="E17" s="81"/>
      <c r="F17" s="82"/>
      <c r="G17" s="82"/>
      <c r="H17" s="206"/>
      <c r="I17" s="91" t="s">
        <v>493</v>
      </c>
      <c r="J17" s="92"/>
      <c r="K17" s="91"/>
      <c r="L17" s="91"/>
      <c r="M17" s="91"/>
      <c r="N17" s="91"/>
      <c r="O17" s="91"/>
      <c r="P17" s="91"/>
      <c r="Q17" s="207"/>
      <c r="R17" s="91"/>
      <c r="S17" s="30" t="str">
        <f t="shared" si="0"/>
        <v/>
      </c>
      <c r="T17" s="91"/>
      <c r="U17" s="199"/>
    </row>
    <row r="18" customHeight="1" spans="1:21">
      <c r="A18" s="81"/>
      <c r="B18" s="199"/>
      <c r="C18" s="199"/>
      <c r="D18" s="199"/>
      <c r="E18" s="81"/>
      <c r="F18" s="82"/>
      <c r="G18" s="82"/>
      <c r="H18" s="206"/>
      <c r="I18" s="91" t="s">
        <v>493</v>
      </c>
      <c r="J18" s="92"/>
      <c r="K18" s="91"/>
      <c r="L18" s="91"/>
      <c r="M18" s="91"/>
      <c r="N18" s="91"/>
      <c r="O18" s="91"/>
      <c r="P18" s="91"/>
      <c r="Q18" s="207"/>
      <c r="R18" s="91"/>
      <c r="S18" s="30" t="str">
        <f t="shared" si="0"/>
        <v/>
      </c>
      <c r="T18" s="91"/>
      <c r="U18" s="199"/>
    </row>
    <row r="19" customHeight="1" spans="1:21">
      <c r="A19" s="81"/>
      <c r="B19" s="199"/>
      <c r="C19" s="199"/>
      <c r="D19" s="199"/>
      <c r="E19" s="81"/>
      <c r="F19" s="82"/>
      <c r="G19" s="82"/>
      <c r="H19" s="206"/>
      <c r="I19" s="91" t="s">
        <v>493</v>
      </c>
      <c r="J19" s="92"/>
      <c r="K19" s="91"/>
      <c r="L19" s="91"/>
      <c r="M19" s="91"/>
      <c r="N19" s="91"/>
      <c r="O19" s="91"/>
      <c r="P19" s="91"/>
      <c r="Q19" s="207"/>
      <c r="R19" s="91"/>
      <c r="S19" s="30" t="str">
        <f t="shared" si="0"/>
        <v/>
      </c>
      <c r="T19" s="91"/>
      <c r="U19" s="199"/>
    </row>
    <row r="20" customHeight="1" spans="1:21">
      <c r="A20" s="81"/>
      <c r="B20" s="199"/>
      <c r="C20" s="199"/>
      <c r="D20" s="199"/>
      <c r="E20" s="81"/>
      <c r="F20" s="82"/>
      <c r="G20" s="82"/>
      <c r="H20" s="206"/>
      <c r="I20" s="91" t="s">
        <v>493</v>
      </c>
      <c r="J20" s="92"/>
      <c r="K20" s="91"/>
      <c r="L20" s="91"/>
      <c r="M20" s="91"/>
      <c r="N20" s="91"/>
      <c r="O20" s="91"/>
      <c r="P20" s="91"/>
      <c r="Q20" s="207"/>
      <c r="R20" s="91"/>
      <c r="S20" s="30" t="str">
        <f t="shared" si="0"/>
        <v/>
      </c>
      <c r="T20" s="91"/>
      <c r="U20" s="199"/>
    </row>
    <row r="21" customHeight="1" spans="1:21">
      <c r="A21" s="81"/>
      <c r="B21" s="199"/>
      <c r="C21" s="199"/>
      <c r="D21" s="199"/>
      <c r="E21" s="81"/>
      <c r="F21" s="82"/>
      <c r="G21" s="82"/>
      <c r="H21" s="206"/>
      <c r="I21" s="91" t="s">
        <v>493</v>
      </c>
      <c r="J21" s="92"/>
      <c r="K21" s="91"/>
      <c r="L21" s="91"/>
      <c r="M21" s="91"/>
      <c r="N21" s="91"/>
      <c r="O21" s="91"/>
      <c r="P21" s="91"/>
      <c r="Q21" s="207"/>
      <c r="R21" s="91"/>
      <c r="S21" s="30" t="str">
        <f t="shared" si="0"/>
        <v/>
      </c>
      <c r="T21" s="91"/>
      <c r="U21" s="199"/>
    </row>
    <row r="22" customHeight="1" spans="1:21">
      <c r="A22" s="81"/>
      <c r="B22" s="199"/>
      <c r="C22" s="199"/>
      <c r="D22" s="199"/>
      <c r="E22" s="81"/>
      <c r="F22" s="82"/>
      <c r="G22" s="82"/>
      <c r="H22" s="206"/>
      <c r="I22" s="91" t="s">
        <v>493</v>
      </c>
      <c r="J22" s="92"/>
      <c r="K22" s="91"/>
      <c r="L22" s="91"/>
      <c r="M22" s="91"/>
      <c r="N22" s="91"/>
      <c r="O22" s="91"/>
      <c r="P22" s="91"/>
      <c r="Q22" s="207"/>
      <c r="R22" s="91"/>
      <c r="S22" s="30" t="str">
        <f t="shared" si="0"/>
        <v/>
      </c>
      <c r="T22" s="91"/>
      <c r="U22" s="199"/>
    </row>
    <row r="23" customHeight="1" spans="1:21">
      <c r="A23" s="81"/>
      <c r="B23" s="199"/>
      <c r="C23" s="199"/>
      <c r="D23" s="199"/>
      <c r="E23" s="81"/>
      <c r="F23" s="82"/>
      <c r="G23" s="82"/>
      <c r="H23" s="206"/>
      <c r="I23" s="91" t="s">
        <v>493</v>
      </c>
      <c r="J23" s="92"/>
      <c r="K23" s="91"/>
      <c r="L23" s="91"/>
      <c r="M23" s="91"/>
      <c r="N23" s="91"/>
      <c r="O23" s="91"/>
      <c r="P23" s="91"/>
      <c r="Q23" s="207"/>
      <c r="R23" s="91"/>
      <c r="S23" s="30" t="str">
        <f t="shared" si="0"/>
        <v/>
      </c>
      <c r="T23" s="91"/>
      <c r="U23" s="199"/>
    </row>
    <row r="24" customHeight="1" spans="1:21">
      <c r="A24" s="81"/>
      <c r="B24" s="199"/>
      <c r="C24" s="199"/>
      <c r="D24" s="199"/>
      <c r="E24" s="81"/>
      <c r="F24" s="82"/>
      <c r="G24" s="82"/>
      <c r="H24" s="206"/>
      <c r="I24" s="91"/>
      <c r="J24" s="92"/>
      <c r="K24" s="91"/>
      <c r="L24" s="91"/>
      <c r="M24" s="91"/>
      <c r="N24" s="91"/>
      <c r="O24" s="91"/>
      <c r="P24" s="91"/>
      <c r="Q24" s="207"/>
      <c r="R24" s="91"/>
      <c r="S24" s="30" t="str">
        <f t="shared" si="0"/>
        <v/>
      </c>
      <c r="T24" s="91"/>
      <c r="U24" s="199"/>
    </row>
    <row r="25" customHeight="1" spans="1:21">
      <c r="A25" s="83" t="s">
        <v>357</v>
      </c>
      <c r="B25" s="201"/>
      <c r="C25" s="202"/>
      <c r="D25" s="202"/>
      <c r="E25" s="81"/>
      <c r="F25" s="82"/>
      <c r="G25" s="82"/>
      <c r="H25" s="206"/>
      <c r="I25" s="91" t="s">
        <v>493</v>
      </c>
      <c r="J25" s="92">
        <f>SUM(J8:J24)</f>
        <v>0</v>
      </c>
      <c r="K25" s="92">
        <f t="shared" ref="K25:R25" si="1">SUM(K8:K24)</f>
        <v>0</v>
      </c>
      <c r="L25" s="92">
        <f t="shared" si="1"/>
        <v>0</v>
      </c>
      <c r="M25" s="92">
        <f t="shared" si="1"/>
        <v>0</v>
      </c>
      <c r="N25" s="92">
        <f t="shared" si="1"/>
        <v>0</v>
      </c>
      <c r="O25" s="92">
        <f t="shared" si="1"/>
        <v>0</v>
      </c>
      <c r="P25" s="92">
        <f t="shared" si="1"/>
        <v>0</v>
      </c>
      <c r="Q25" s="92"/>
      <c r="R25" s="92">
        <f t="shared" si="1"/>
        <v>0</v>
      </c>
      <c r="S25" s="30" t="str">
        <f t="shared" si="0"/>
        <v/>
      </c>
      <c r="T25" s="91"/>
      <c r="U25" s="199"/>
    </row>
    <row r="26" customHeight="1" spans="1:21">
      <c r="A26" s="83" t="s">
        <v>494</v>
      </c>
      <c r="B26" s="84"/>
      <c r="C26" s="200"/>
      <c r="D26" s="200"/>
      <c r="E26" s="81"/>
      <c r="F26" s="82"/>
      <c r="G26" s="82"/>
      <c r="H26" s="206"/>
      <c r="I26" s="91"/>
      <c r="J26" s="92"/>
      <c r="K26" s="91"/>
      <c r="L26" s="91"/>
      <c r="M26" s="91"/>
      <c r="N26" s="91"/>
      <c r="O26" s="91"/>
      <c r="P26" s="91"/>
      <c r="Q26" s="207"/>
      <c r="R26" s="91"/>
      <c r="S26" s="91" t="s">
        <v>493</v>
      </c>
      <c r="T26" s="91"/>
      <c r="U26" s="199"/>
    </row>
    <row r="27" customHeight="1" spans="1:21">
      <c r="A27" s="83" t="s">
        <v>495</v>
      </c>
      <c r="B27" s="84"/>
      <c r="C27" s="200"/>
      <c r="D27" s="200"/>
      <c r="E27" s="81"/>
      <c r="F27" s="82"/>
      <c r="G27" s="82"/>
      <c r="H27" s="93"/>
      <c r="I27" s="91"/>
      <c r="J27" s="92">
        <f>J25-J26</f>
        <v>0</v>
      </c>
      <c r="K27" s="92">
        <f t="shared" ref="K27:R27" si="2">K25-K26</f>
        <v>0</v>
      </c>
      <c r="L27" s="92">
        <f t="shared" si="2"/>
        <v>0</v>
      </c>
      <c r="M27" s="92">
        <f t="shared" si="2"/>
        <v>0</v>
      </c>
      <c r="N27" s="92">
        <f t="shared" si="2"/>
        <v>0</v>
      </c>
      <c r="O27" s="92">
        <f t="shared" si="2"/>
        <v>0</v>
      </c>
      <c r="P27" s="92">
        <f t="shared" si="2"/>
        <v>0</v>
      </c>
      <c r="Q27" s="92"/>
      <c r="R27" s="92">
        <f t="shared" si="2"/>
        <v>0</v>
      </c>
      <c r="S27" s="30" t="str">
        <f>IF(Q27=0,"",(R27-O27)/O27*100)</f>
        <v/>
      </c>
      <c r="T27" s="91"/>
      <c r="U27" s="199"/>
    </row>
    <row r="28" customHeight="1" spans="1:14">
      <c r="A28" s="46" t="str">
        <f>封面!D11&amp;封面!G11</f>
        <v>产权持有单位填表人：徐萍</v>
      </c>
      <c r="B28" s="96"/>
      <c r="C28" s="96"/>
      <c r="D28" s="96"/>
      <c r="N28" s="96" t="str">
        <f>"评估人员："&amp;封面!L22</f>
        <v>评估人员：</v>
      </c>
    </row>
    <row r="29" customHeight="1" spans="1:1">
      <c r="A29" s="46" t="str">
        <f>CONCATENATE(封面!D13,封面!F13,封面!G13,封面!H13,封面!I13,封面!J13,封面!K13)</f>
        <v>填表日期：2022年4月1日</v>
      </c>
    </row>
  </sheetData>
  <mergeCells count="24">
    <mergeCell ref="A2:U2"/>
    <mergeCell ref="A3:U3"/>
    <mergeCell ref="A4:U4"/>
    <mergeCell ref="A5:F5"/>
    <mergeCell ref="S5:U5"/>
    <mergeCell ref="J6:K6"/>
    <mergeCell ref="L6:M6"/>
    <mergeCell ref="N6:O6"/>
    <mergeCell ref="P6:R6"/>
    <mergeCell ref="A25:C25"/>
    <mergeCell ref="A26:C26"/>
    <mergeCell ref="A27:C27"/>
    <mergeCell ref="A6:A7"/>
    <mergeCell ref="B6:B7"/>
    <mergeCell ref="C6:C7"/>
    <mergeCell ref="D6:D7"/>
    <mergeCell ref="E6:E7"/>
    <mergeCell ref="F6:F7"/>
    <mergeCell ref="G6:G7"/>
    <mergeCell ref="H6:H7"/>
    <mergeCell ref="I6:I7"/>
    <mergeCell ref="S6:S7"/>
    <mergeCell ref="T6:T7"/>
    <mergeCell ref="U6:U7"/>
  </mergeCells>
  <hyperlinks>
    <hyperlink ref="A1" location="索引目录!D33" display="返回索引页"/>
    <hyperlink ref="B1" location="长期投资汇总!B9" display="返回"/>
  </hyperlinks>
  <printOptions horizontalCentered="1"/>
  <pageMargins left="0.354166666666667" right="0.354166666666667" top="0.786805555555556" bottom="0.786805555555556" header="1.0625" footer="0.511805555555556"/>
  <pageSetup paperSize="9" fitToHeight="0" orientation="landscape"/>
  <headerFooter alignWithMargins="0">
    <oddHeader>&amp;R&amp;"宋体,常规"&amp;10表&amp;"Times New Roman,常规"4-5-1
&amp;"宋体,常规"共&amp;"Times New Roman,常规"&amp;N&amp;"宋体,常规"页第&amp;"Times New Roman,常规"&amp;P&amp;"宋体,常规"页</oddHead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T29"/>
  <sheetViews>
    <sheetView workbookViewId="0">
      <selection activeCell="N27" sqref="N27"/>
    </sheetView>
  </sheetViews>
  <sheetFormatPr defaultColWidth="9" defaultRowHeight="12.75"/>
  <cols>
    <col min="1" max="1" width="5" style="78" customWidth="1"/>
    <col min="2" max="2" width="8.125" style="78" customWidth="1"/>
    <col min="3" max="3" width="9.5" style="78" customWidth="1"/>
    <col min="4" max="4" width="12.125" style="78" customWidth="1"/>
    <col min="5" max="6" width="5.375" style="78" customWidth="1"/>
    <col min="7" max="7" width="4.5" style="78" customWidth="1"/>
    <col min="8" max="8" width="6.875" style="78" customWidth="1"/>
    <col min="9" max="9" width="7.125" style="78" customWidth="1"/>
    <col min="10" max="10" width="7.625" style="78" customWidth="1"/>
    <col min="11" max="11" width="7.75" style="78" customWidth="1"/>
    <col min="12" max="13" width="11.125" style="78" hidden="1" customWidth="1" outlineLevel="1"/>
    <col min="14" max="14" width="12" style="78" customWidth="1" collapsed="1"/>
    <col min="15" max="16" width="12" style="78" customWidth="1"/>
    <col min="17" max="17" width="7.25" style="78" customWidth="1"/>
    <col min="18" max="18" width="7.5" style="78" customWidth="1"/>
    <col min="19" max="19" width="15.25" style="78" customWidth="1" outlineLevel="1"/>
    <col min="20" max="20" width="13.125" style="78" customWidth="1" outlineLevel="1"/>
    <col min="21" max="16384" width="9" style="78"/>
  </cols>
  <sheetData>
    <row r="1" s="3" customFormat="1" ht="14.25" spans="1:12">
      <c r="A1" s="4" t="s">
        <v>118</v>
      </c>
      <c r="B1" s="5" t="s">
        <v>240</v>
      </c>
      <c r="C1" s="6"/>
      <c r="D1" s="6"/>
      <c r="E1" s="6"/>
      <c r="F1" s="6"/>
      <c r="G1" s="6"/>
      <c r="H1" s="6"/>
      <c r="I1" s="6"/>
      <c r="J1" s="6"/>
      <c r="K1" s="6"/>
      <c r="L1" s="6"/>
    </row>
    <row r="2" s="193" customFormat="1" ht="30" customHeight="1" spans="1:19">
      <c r="A2" s="75" t="s">
        <v>480</v>
      </c>
      <c r="B2" s="75"/>
      <c r="C2" s="75"/>
      <c r="D2" s="75"/>
      <c r="E2" s="75"/>
      <c r="F2" s="75"/>
      <c r="G2" s="75"/>
      <c r="H2" s="75"/>
      <c r="I2" s="75"/>
      <c r="J2" s="75"/>
      <c r="K2" s="75"/>
      <c r="L2" s="75"/>
      <c r="M2" s="75"/>
      <c r="N2" s="75"/>
      <c r="O2" s="75"/>
      <c r="P2" s="75"/>
      <c r="Q2" s="75"/>
      <c r="R2" s="75"/>
      <c r="S2" s="223"/>
    </row>
    <row r="3" s="193" customFormat="1" ht="15.75" customHeight="1" spans="1:19">
      <c r="A3" s="195" t="s">
        <v>496</v>
      </c>
      <c r="B3" s="195"/>
      <c r="C3" s="195"/>
      <c r="D3" s="195"/>
      <c r="E3" s="195"/>
      <c r="F3" s="195"/>
      <c r="G3" s="195"/>
      <c r="H3" s="195"/>
      <c r="I3" s="195"/>
      <c r="J3" s="195"/>
      <c r="K3" s="195"/>
      <c r="L3" s="195"/>
      <c r="M3" s="195"/>
      <c r="N3" s="195"/>
      <c r="O3" s="195"/>
      <c r="P3" s="195"/>
      <c r="Q3" s="195"/>
      <c r="R3" s="195"/>
      <c r="S3" s="223"/>
    </row>
    <row r="4" ht="14.1" customHeight="1" spans="1:19">
      <c r="A4" s="77" t="str">
        <f>'4-5-1投资性房地产'!A4:U4</f>
        <v>评估基准日：2022年3月28日</v>
      </c>
      <c r="B4" s="74"/>
      <c r="C4" s="74"/>
      <c r="D4" s="74"/>
      <c r="E4" s="74"/>
      <c r="F4" s="74"/>
      <c r="G4" s="74"/>
      <c r="H4" s="74"/>
      <c r="I4" s="74"/>
      <c r="J4" s="74"/>
      <c r="K4" s="74"/>
      <c r="L4" s="74"/>
      <c r="M4" s="74"/>
      <c r="N4" s="74"/>
      <c r="O4" s="74"/>
      <c r="P4" s="74"/>
      <c r="Q4" s="74"/>
      <c r="R4" s="74"/>
      <c r="S4" s="224"/>
    </row>
    <row r="5" ht="15.75" customHeight="1" spans="1:18">
      <c r="A5" s="196" t="s">
        <v>482</v>
      </c>
      <c r="B5" s="196"/>
      <c r="C5" s="196"/>
      <c r="D5" s="196"/>
      <c r="E5" s="196"/>
      <c r="F5" s="196"/>
      <c r="G5" s="196"/>
      <c r="R5" s="89" t="s">
        <v>147</v>
      </c>
    </row>
    <row r="6" s="208" customFormat="1" ht="15.75" customHeight="1" spans="1:20">
      <c r="A6" s="209" t="s">
        <v>210</v>
      </c>
      <c r="B6" s="209" t="s">
        <v>483</v>
      </c>
      <c r="C6" s="210" t="s">
        <v>484</v>
      </c>
      <c r="D6" s="210" t="s">
        <v>485</v>
      </c>
      <c r="E6" s="209" t="s">
        <v>486</v>
      </c>
      <c r="F6" s="79" t="s">
        <v>487</v>
      </c>
      <c r="G6" s="211" t="s">
        <v>407</v>
      </c>
      <c r="H6" s="211" t="s">
        <v>497</v>
      </c>
      <c r="I6" s="79" t="s">
        <v>489</v>
      </c>
      <c r="J6" s="215" t="s">
        <v>498</v>
      </c>
      <c r="K6" s="216"/>
      <c r="L6" s="210" t="s">
        <v>243</v>
      </c>
      <c r="M6" s="210" t="s">
        <v>318</v>
      </c>
      <c r="N6" s="210" t="s">
        <v>245</v>
      </c>
      <c r="O6" s="217" t="s">
        <v>246</v>
      </c>
      <c r="P6" s="217" t="s">
        <v>499</v>
      </c>
      <c r="Q6" s="79" t="s">
        <v>248</v>
      </c>
      <c r="R6" s="79" t="s">
        <v>213</v>
      </c>
      <c r="S6" s="225" t="s">
        <v>500</v>
      </c>
      <c r="T6" s="209" t="s">
        <v>501</v>
      </c>
    </row>
    <row r="7" s="208" customFormat="1" ht="24.75" customHeight="1" spans="1:20">
      <c r="A7" s="81"/>
      <c r="B7" s="81"/>
      <c r="C7" s="212"/>
      <c r="D7" s="213"/>
      <c r="E7" s="81"/>
      <c r="F7" s="81"/>
      <c r="G7" s="214"/>
      <c r="H7" s="214"/>
      <c r="I7" s="81"/>
      <c r="J7" s="218"/>
      <c r="K7" s="219"/>
      <c r="L7" s="213"/>
      <c r="M7" s="213"/>
      <c r="N7" s="213"/>
      <c r="O7" s="220"/>
      <c r="P7" s="220"/>
      <c r="Q7" s="81"/>
      <c r="R7" s="81"/>
      <c r="S7" s="226"/>
      <c r="T7" s="81"/>
    </row>
    <row r="8" ht="15.75" customHeight="1" spans="1:20">
      <c r="A8" s="81"/>
      <c r="B8" s="199"/>
      <c r="C8" s="199"/>
      <c r="D8" s="199"/>
      <c r="E8" s="81"/>
      <c r="F8" s="82"/>
      <c r="G8" s="82"/>
      <c r="H8" s="206"/>
      <c r="I8" s="91" t="s">
        <v>493</v>
      </c>
      <c r="J8" s="221"/>
      <c r="K8" s="222"/>
      <c r="L8" s="222"/>
      <c r="M8" s="222"/>
      <c r="N8" s="91"/>
      <c r="O8" s="91"/>
      <c r="P8" s="91"/>
      <c r="Q8" s="91" t="s">
        <v>493</v>
      </c>
      <c r="R8" s="199"/>
      <c r="S8" s="227"/>
      <c r="T8" s="93"/>
    </row>
    <row r="9" ht="15.75" customHeight="1" spans="1:20">
      <c r="A9" s="81"/>
      <c r="B9" s="199"/>
      <c r="C9" s="199"/>
      <c r="D9" s="199"/>
      <c r="E9" s="81"/>
      <c r="F9" s="82"/>
      <c r="G9" s="82"/>
      <c r="H9" s="206"/>
      <c r="I9" s="91" t="s">
        <v>493</v>
      </c>
      <c r="J9" s="221"/>
      <c r="K9" s="222"/>
      <c r="L9" s="222"/>
      <c r="M9" s="222"/>
      <c r="N9" s="91"/>
      <c r="O9" s="91"/>
      <c r="P9" s="91"/>
      <c r="Q9" s="91" t="s">
        <v>493</v>
      </c>
      <c r="R9" s="199"/>
      <c r="S9" s="227"/>
      <c r="T9" s="93"/>
    </row>
    <row r="10" ht="15.75" customHeight="1" spans="1:20">
      <c r="A10" s="81"/>
      <c r="B10" s="199"/>
      <c r="C10" s="199"/>
      <c r="D10" s="199"/>
      <c r="E10" s="81"/>
      <c r="F10" s="82"/>
      <c r="G10" s="82"/>
      <c r="H10" s="206"/>
      <c r="I10" s="91" t="s">
        <v>493</v>
      </c>
      <c r="J10" s="221"/>
      <c r="K10" s="222"/>
      <c r="L10" s="222"/>
      <c r="M10" s="222"/>
      <c r="N10" s="91"/>
      <c r="O10" s="91"/>
      <c r="P10" s="91"/>
      <c r="Q10" s="91" t="s">
        <v>493</v>
      </c>
      <c r="R10" s="199"/>
      <c r="S10" s="227"/>
      <c r="T10" s="93"/>
    </row>
    <row r="11" ht="15.75" customHeight="1" spans="1:20">
      <c r="A11" s="81"/>
      <c r="B11" s="199"/>
      <c r="C11" s="199"/>
      <c r="D11" s="199"/>
      <c r="E11" s="81"/>
      <c r="F11" s="82"/>
      <c r="G11" s="82"/>
      <c r="H11" s="206"/>
      <c r="I11" s="91" t="s">
        <v>493</v>
      </c>
      <c r="J11" s="221"/>
      <c r="K11" s="222"/>
      <c r="L11" s="222"/>
      <c r="M11" s="222"/>
      <c r="N11" s="91"/>
      <c r="O11" s="91"/>
      <c r="P11" s="91"/>
      <c r="Q11" s="91" t="s">
        <v>493</v>
      </c>
      <c r="R11" s="199"/>
      <c r="S11" s="227"/>
      <c r="T11" s="93"/>
    </row>
    <row r="12" ht="15.75" customHeight="1" spans="1:20">
      <c r="A12" s="81"/>
      <c r="B12" s="199"/>
      <c r="C12" s="199"/>
      <c r="D12" s="199"/>
      <c r="E12" s="81"/>
      <c r="F12" s="82"/>
      <c r="G12" s="82"/>
      <c r="H12" s="206"/>
      <c r="I12" s="91" t="s">
        <v>493</v>
      </c>
      <c r="J12" s="221"/>
      <c r="K12" s="222"/>
      <c r="L12" s="222"/>
      <c r="M12" s="222"/>
      <c r="N12" s="91"/>
      <c r="O12" s="91"/>
      <c r="P12" s="91"/>
      <c r="Q12" s="91" t="s">
        <v>493</v>
      </c>
      <c r="R12" s="199"/>
      <c r="S12" s="227"/>
      <c r="T12" s="93"/>
    </row>
    <row r="13" ht="15.75" customHeight="1" spans="1:20">
      <c r="A13" s="81"/>
      <c r="B13" s="199"/>
      <c r="C13" s="199"/>
      <c r="D13" s="199"/>
      <c r="E13" s="81"/>
      <c r="F13" s="82"/>
      <c r="G13" s="82"/>
      <c r="H13" s="206"/>
      <c r="I13" s="91" t="s">
        <v>493</v>
      </c>
      <c r="J13" s="221"/>
      <c r="K13" s="222"/>
      <c r="L13" s="222"/>
      <c r="M13" s="222"/>
      <c r="N13" s="91"/>
      <c r="O13" s="91"/>
      <c r="P13" s="91"/>
      <c r="Q13" s="91" t="s">
        <v>493</v>
      </c>
      <c r="R13" s="199"/>
      <c r="S13" s="227"/>
      <c r="T13" s="93"/>
    </row>
    <row r="14" ht="15.75" customHeight="1" spans="1:20">
      <c r="A14" s="81"/>
      <c r="B14" s="199"/>
      <c r="C14" s="199"/>
      <c r="D14" s="199"/>
      <c r="E14" s="81"/>
      <c r="F14" s="82"/>
      <c r="G14" s="82"/>
      <c r="H14" s="206"/>
      <c r="I14" s="91" t="s">
        <v>493</v>
      </c>
      <c r="J14" s="221"/>
      <c r="K14" s="222"/>
      <c r="L14" s="222"/>
      <c r="M14" s="222"/>
      <c r="N14" s="91"/>
      <c r="O14" s="91"/>
      <c r="P14" s="91"/>
      <c r="Q14" s="91" t="s">
        <v>493</v>
      </c>
      <c r="R14" s="199"/>
      <c r="S14" s="227"/>
      <c r="T14" s="93"/>
    </row>
    <row r="15" ht="15.75" customHeight="1" spans="1:20">
      <c r="A15" s="81"/>
      <c r="B15" s="199"/>
      <c r="C15" s="199"/>
      <c r="D15" s="199"/>
      <c r="E15" s="81"/>
      <c r="F15" s="82"/>
      <c r="G15" s="82"/>
      <c r="H15" s="206"/>
      <c r="I15" s="91"/>
      <c r="J15" s="221"/>
      <c r="K15" s="222"/>
      <c r="L15" s="222"/>
      <c r="M15" s="222"/>
      <c r="N15" s="91"/>
      <c r="O15" s="91"/>
      <c r="P15" s="91"/>
      <c r="Q15" s="91"/>
      <c r="R15" s="199"/>
      <c r="S15" s="227"/>
      <c r="T15" s="93"/>
    </row>
    <row r="16" ht="15.75" customHeight="1" spans="1:20">
      <c r="A16" s="81"/>
      <c r="B16" s="199"/>
      <c r="C16" s="199"/>
      <c r="D16" s="199"/>
      <c r="E16" s="81"/>
      <c r="F16" s="82"/>
      <c r="G16" s="82"/>
      <c r="H16" s="206"/>
      <c r="I16" s="91"/>
      <c r="J16" s="221"/>
      <c r="K16" s="222"/>
      <c r="L16" s="222"/>
      <c r="M16" s="222"/>
      <c r="N16" s="91"/>
      <c r="O16" s="91"/>
      <c r="P16" s="91"/>
      <c r="Q16" s="91"/>
      <c r="R16" s="199"/>
      <c r="S16" s="227"/>
      <c r="T16" s="93"/>
    </row>
    <row r="17" ht="15.75" customHeight="1" spans="1:20">
      <c r="A17" s="81"/>
      <c r="B17" s="199"/>
      <c r="C17" s="199"/>
      <c r="D17" s="199"/>
      <c r="E17" s="81"/>
      <c r="F17" s="82"/>
      <c r="G17" s="82"/>
      <c r="H17" s="206"/>
      <c r="I17" s="91" t="s">
        <v>493</v>
      </c>
      <c r="J17" s="221"/>
      <c r="K17" s="222"/>
      <c r="L17" s="222"/>
      <c r="M17" s="222"/>
      <c r="N17" s="91"/>
      <c r="O17" s="91"/>
      <c r="P17" s="91"/>
      <c r="Q17" s="91" t="s">
        <v>493</v>
      </c>
      <c r="R17" s="199"/>
      <c r="S17" s="227"/>
      <c r="T17" s="93"/>
    </row>
    <row r="18" ht="15.75" customHeight="1" spans="1:20">
      <c r="A18" s="81"/>
      <c r="B18" s="199"/>
      <c r="C18" s="199"/>
      <c r="D18" s="199"/>
      <c r="E18" s="81"/>
      <c r="F18" s="82"/>
      <c r="G18" s="82"/>
      <c r="H18" s="206"/>
      <c r="I18" s="91"/>
      <c r="J18" s="221"/>
      <c r="K18" s="222"/>
      <c r="L18" s="222"/>
      <c r="M18" s="222"/>
      <c r="N18" s="91"/>
      <c r="O18" s="91"/>
      <c r="P18" s="91"/>
      <c r="Q18" s="91"/>
      <c r="R18" s="199"/>
      <c r="S18" s="227"/>
      <c r="T18" s="93"/>
    </row>
    <row r="19" ht="15.75" customHeight="1" spans="1:20">
      <c r="A19" s="81"/>
      <c r="B19" s="199"/>
      <c r="C19" s="199"/>
      <c r="D19" s="199"/>
      <c r="E19" s="81"/>
      <c r="F19" s="82"/>
      <c r="G19" s="82"/>
      <c r="H19" s="206"/>
      <c r="I19" s="91"/>
      <c r="J19" s="221"/>
      <c r="K19" s="222"/>
      <c r="L19" s="222"/>
      <c r="M19" s="222"/>
      <c r="N19" s="91"/>
      <c r="O19" s="91"/>
      <c r="P19" s="91"/>
      <c r="Q19" s="91"/>
      <c r="R19" s="199"/>
      <c r="S19" s="227"/>
      <c r="T19" s="93"/>
    </row>
    <row r="20" ht="15.75" customHeight="1" spans="1:20">
      <c r="A20" s="81"/>
      <c r="B20" s="199"/>
      <c r="C20" s="199"/>
      <c r="D20" s="199"/>
      <c r="E20" s="81"/>
      <c r="F20" s="82"/>
      <c r="G20" s="82"/>
      <c r="H20" s="206"/>
      <c r="I20" s="91"/>
      <c r="J20" s="221"/>
      <c r="K20" s="222"/>
      <c r="L20" s="222"/>
      <c r="M20" s="222"/>
      <c r="N20" s="91"/>
      <c r="O20" s="91"/>
      <c r="P20" s="91"/>
      <c r="Q20" s="91"/>
      <c r="R20" s="199"/>
      <c r="S20" s="227"/>
      <c r="T20" s="93"/>
    </row>
    <row r="21" ht="15.75" customHeight="1" spans="1:20">
      <c r="A21" s="81"/>
      <c r="B21" s="199"/>
      <c r="C21" s="199"/>
      <c r="D21" s="199"/>
      <c r="E21" s="81"/>
      <c r="F21" s="82"/>
      <c r="G21" s="82"/>
      <c r="H21" s="206"/>
      <c r="I21" s="91" t="s">
        <v>493</v>
      </c>
      <c r="J21" s="221"/>
      <c r="K21" s="222"/>
      <c r="L21" s="222"/>
      <c r="M21" s="222"/>
      <c r="N21" s="91"/>
      <c r="O21" s="91"/>
      <c r="P21" s="91"/>
      <c r="Q21" s="91" t="s">
        <v>493</v>
      </c>
      <c r="R21" s="199"/>
      <c r="S21" s="227"/>
      <c r="T21" s="93"/>
    </row>
    <row r="22" ht="15.75" customHeight="1" spans="1:20">
      <c r="A22" s="81"/>
      <c r="B22" s="199"/>
      <c r="C22" s="199"/>
      <c r="D22" s="199"/>
      <c r="E22" s="81"/>
      <c r="F22" s="82"/>
      <c r="G22" s="82"/>
      <c r="H22" s="206"/>
      <c r="I22" s="91" t="s">
        <v>493</v>
      </c>
      <c r="J22" s="221"/>
      <c r="K22" s="222"/>
      <c r="L22" s="222"/>
      <c r="M22" s="222"/>
      <c r="N22" s="91"/>
      <c r="O22" s="91"/>
      <c r="P22" s="91"/>
      <c r="Q22" s="91" t="s">
        <v>493</v>
      </c>
      <c r="R22" s="199"/>
      <c r="S22" s="227"/>
      <c r="T22" s="93"/>
    </row>
    <row r="23" ht="15.75" customHeight="1" spans="1:20">
      <c r="A23" s="81"/>
      <c r="B23" s="199"/>
      <c r="C23" s="199"/>
      <c r="D23" s="199"/>
      <c r="E23" s="81"/>
      <c r="F23" s="82"/>
      <c r="G23" s="82"/>
      <c r="H23" s="206"/>
      <c r="I23" s="91" t="s">
        <v>493</v>
      </c>
      <c r="J23" s="221"/>
      <c r="K23" s="222"/>
      <c r="L23" s="222"/>
      <c r="M23" s="222"/>
      <c r="N23" s="91"/>
      <c r="O23" s="91"/>
      <c r="P23" s="91"/>
      <c r="Q23" s="91" t="s">
        <v>493</v>
      </c>
      <c r="R23" s="199"/>
      <c r="S23" s="227"/>
      <c r="T23" s="93"/>
    </row>
    <row r="24" ht="15.75" customHeight="1" spans="1:20">
      <c r="A24" s="81"/>
      <c r="B24" s="199"/>
      <c r="C24" s="199"/>
      <c r="D24" s="199"/>
      <c r="E24" s="81"/>
      <c r="F24" s="82"/>
      <c r="G24" s="82"/>
      <c r="H24" s="206"/>
      <c r="I24" s="91" t="s">
        <v>493</v>
      </c>
      <c r="J24" s="221"/>
      <c r="K24" s="222"/>
      <c r="L24" s="222"/>
      <c r="M24" s="222"/>
      <c r="N24" s="91"/>
      <c r="O24" s="91"/>
      <c r="P24" s="91"/>
      <c r="Q24" s="91" t="s">
        <v>493</v>
      </c>
      <c r="R24" s="199"/>
      <c r="S24" s="227"/>
      <c r="T24" s="93"/>
    </row>
    <row r="25" ht="15.75" customHeight="1" spans="1:20">
      <c r="A25" s="81"/>
      <c r="B25" s="199"/>
      <c r="C25" s="199"/>
      <c r="D25" s="199"/>
      <c r="E25" s="81"/>
      <c r="F25" s="82"/>
      <c r="G25" s="82"/>
      <c r="H25" s="206"/>
      <c r="I25" s="91" t="s">
        <v>493</v>
      </c>
      <c r="J25" s="221"/>
      <c r="K25" s="222"/>
      <c r="L25" s="222"/>
      <c r="M25" s="222"/>
      <c r="N25" s="91"/>
      <c r="O25" s="91"/>
      <c r="P25" s="91"/>
      <c r="Q25" s="91" t="s">
        <v>493</v>
      </c>
      <c r="R25" s="199"/>
      <c r="S25" s="227"/>
      <c r="T25" s="93"/>
    </row>
    <row r="26" ht="15.75" customHeight="1" spans="1:20">
      <c r="A26" s="81"/>
      <c r="B26" s="199"/>
      <c r="C26" s="199"/>
      <c r="D26" s="199"/>
      <c r="E26" s="81"/>
      <c r="F26" s="82"/>
      <c r="G26" s="82"/>
      <c r="H26" s="206"/>
      <c r="I26" s="91"/>
      <c r="J26" s="221"/>
      <c r="K26" s="222"/>
      <c r="L26" s="222"/>
      <c r="M26" s="222"/>
      <c r="N26" s="91"/>
      <c r="O26" s="91"/>
      <c r="P26" s="91"/>
      <c r="Q26" s="91" t="s">
        <v>493</v>
      </c>
      <c r="R26" s="199"/>
      <c r="S26" s="227"/>
      <c r="T26" s="93"/>
    </row>
    <row r="27" ht="15.75" customHeight="1" spans="1:20">
      <c r="A27" s="83" t="s">
        <v>357</v>
      </c>
      <c r="B27" s="201"/>
      <c r="C27" s="202"/>
      <c r="D27" s="202"/>
      <c r="E27" s="81"/>
      <c r="F27" s="82"/>
      <c r="G27" s="82"/>
      <c r="H27" s="206"/>
      <c r="I27" s="91" t="s">
        <v>493</v>
      </c>
      <c r="J27" s="221"/>
      <c r="K27" s="222"/>
      <c r="L27" s="222">
        <f>SUM(L8:L26)</f>
        <v>0</v>
      </c>
      <c r="M27" s="222"/>
      <c r="N27" s="222">
        <f>SUM(N8:N26)</f>
        <v>0</v>
      </c>
      <c r="O27" s="222">
        <f>SUM(O8:O26)</f>
        <v>0</v>
      </c>
      <c r="P27" s="91"/>
      <c r="Q27" s="91" t="s">
        <v>493</v>
      </c>
      <c r="R27" s="199"/>
      <c r="S27" s="227"/>
      <c r="T27" s="93"/>
    </row>
    <row r="28" ht="15.75" customHeight="1" spans="1:14">
      <c r="A28" s="46" t="str">
        <f>封面!D11&amp;封面!G11</f>
        <v>产权持有单位填表人：徐萍</v>
      </c>
      <c r="B28" s="96"/>
      <c r="C28" s="96"/>
      <c r="D28" s="96"/>
      <c r="N28" s="96" t="str">
        <f>"评估人员："&amp;封面!L22</f>
        <v>评估人员：</v>
      </c>
    </row>
    <row r="29" ht="15.75" customHeight="1" spans="1:1">
      <c r="A29" s="46" t="str">
        <f>CONCATENATE(封面!D13,封面!F13,封面!G13,封面!H13,封面!I13,封面!J13,封面!K13)</f>
        <v>填表日期：2022年4月1日</v>
      </c>
    </row>
  </sheetData>
  <mergeCells count="44">
    <mergeCell ref="A2:R2"/>
    <mergeCell ref="A3:R3"/>
    <mergeCell ref="A4:R4"/>
    <mergeCell ref="A5:G5"/>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A27:C27"/>
    <mergeCell ref="J27:K27"/>
    <mergeCell ref="A6:A7"/>
    <mergeCell ref="B6:B7"/>
    <mergeCell ref="C6:C7"/>
    <mergeCell ref="D6:D7"/>
    <mergeCell ref="E6:E7"/>
    <mergeCell ref="F6:F7"/>
    <mergeCell ref="G6:G7"/>
    <mergeCell ref="H6:H7"/>
    <mergeCell ref="I6:I7"/>
    <mergeCell ref="L6:L7"/>
    <mergeCell ref="M6:M7"/>
    <mergeCell ref="N6:N7"/>
    <mergeCell ref="O6:O7"/>
    <mergeCell ref="P6:P7"/>
    <mergeCell ref="Q6:Q7"/>
    <mergeCell ref="R6:R7"/>
    <mergeCell ref="S6:S7"/>
    <mergeCell ref="T6:T7"/>
    <mergeCell ref="J6:K7"/>
  </mergeCells>
  <hyperlinks>
    <hyperlink ref="A1" location="索引目录!C35" display="返回索引页"/>
    <hyperlink ref="B1" location="分类汇总!B25" display="返回"/>
  </hyperlinks>
  <printOptions horizontalCentered="1"/>
  <pageMargins left="0.354166666666667" right="0.354166666666667" top="0.786805555555556" bottom="0.786805555555556" header="1.0625" footer="0.511805555555556"/>
  <pageSetup paperSize="9" orientation="landscape"/>
  <headerFooter alignWithMargins="0">
    <oddHeader>&amp;R&amp;"宋体,常规"&amp;10表&amp;"Times New Roman,常规"4-5-2
&amp;"宋体,常规"共&amp;"Times New Roman,常规"&amp;N&amp;"宋体,常规"页第&amp;"Times New Roman,常规"&amp;P&amp;"宋体,常规"页</oddHead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S29"/>
  <sheetViews>
    <sheetView workbookViewId="0">
      <selection activeCell="N27" sqref="N27"/>
    </sheetView>
  </sheetViews>
  <sheetFormatPr defaultColWidth="9" defaultRowHeight="12.75"/>
  <cols>
    <col min="1" max="1" width="4.375" style="78" customWidth="1"/>
    <col min="2" max="2" width="6.25" style="78" customWidth="1"/>
    <col min="3" max="3" width="11.375" style="78" customWidth="1"/>
    <col min="4" max="4" width="13.75" style="78" customWidth="1"/>
    <col min="5" max="5" width="8.625" style="78" customWidth="1"/>
    <col min="6" max="7" width="4.875" style="78" customWidth="1"/>
    <col min="8" max="8" width="4.625" style="78" customWidth="1"/>
    <col min="9" max="9" width="4.5" style="78" customWidth="1"/>
    <col min="10" max="10" width="4.875" style="78" customWidth="1"/>
    <col min="11" max="11" width="7.5" style="78" customWidth="1"/>
    <col min="12" max="12" width="8.25" style="78" customWidth="1"/>
    <col min="13" max="13" width="12.25" style="78" hidden="1" customWidth="1" outlineLevel="1"/>
    <col min="14" max="14" width="10.25" style="78" hidden="1" customWidth="1" outlineLevel="1"/>
    <col min="15" max="15" width="10.25" style="78" customWidth="1" collapsed="1"/>
    <col min="16" max="16" width="10.25" style="78" customWidth="1"/>
    <col min="17" max="17" width="8.75" style="78" customWidth="1"/>
    <col min="18" max="18" width="7.375" style="78" customWidth="1"/>
    <col min="19" max="19" width="8.375" style="78" customWidth="1"/>
    <col min="20" max="16384" width="9" style="78"/>
  </cols>
  <sheetData>
    <row r="1" s="3" customFormat="1" ht="14.25" spans="1:12">
      <c r="A1" s="4" t="s">
        <v>118</v>
      </c>
      <c r="B1" s="5" t="s">
        <v>240</v>
      </c>
      <c r="C1" s="6"/>
      <c r="D1" s="6"/>
      <c r="E1" s="6"/>
      <c r="F1" s="6"/>
      <c r="G1" s="6"/>
      <c r="H1" s="6"/>
      <c r="I1" s="6"/>
      <c r="J1" s="6"/>
      <c r="K1" s="6"/>
      <c r="L1" s="6"/>
    </row>
    <row r="2" s="193" customFormat="1" ht="30" customHeight="1" spans="1:19">
      <c r="A2" s="75" t="s">
        <v>502</v>
      </c>
      <c r="B2" s="75"/>
      <c r="C2" s="75"/>
      <c r="D2" s="75"/>
      <c r="E2" s="75"/>
      <c r="F2" s="75"/>
      <c r="G2" s="75"/>
      <c r="H2" s="75"/>
      <c r="I2" s="75"/>
      <c r="J2" s="75"/>
      <c r="K2" s="75"/>
      <c r="L2" s="75"/>
      <c r="M2" s="75"/>
      <c r="N2" s="75"/>
      <c r="O2" s="75"/>
      <c r="P2" s="75"/>
      <c r="Q2" s="75"/>
      <c r="R2" s="75"/>
      <c r="S2" s="75"/>
    </row>
    <row r="3" s="193" customFormat="1" ht="15.75" customHeight="1" spans="1:19">
      <c r="A3" s="195" t="s">
        <v>481</v>
      </c>
      <c r="B3" s="195"/>
      <c r="C3" s="195"/>
      <c r="D3" s="195"/>
      <c r="E3" s="195"/>
      <c r="F3" s="195"/>
      <c r="G3" s="195"/>
      <c r="H3" s="195"/>
      <c r="I3" s="195"/>
      <c r="J3" s="195"/>
      <c r="K3" s="195"/>
      <c r="L3" s="195"/>
      <c r="M3" s="195"/>
      <c r="N3" s="195"/>
      <c r="O3" s="195"/>
      <c r="P3" s="195"/>
      <c r="Q3" s="195"/>
      <c r="R3" s="195"/>
      <c r="S3" s="195"/>
    </row>
    <row r="4" ht="13.5" customHeight="1" spans="1:19">
      <c r="A4" s="77" t="str">
        <f>'4-5-2投资性房地产'!A4:R4</f>
        <v>评估基准日：2022年3月28日</v>
      </c>
      <c r="B4" s="74"/>
      <c r="C4" s="74"/>
      <c r="D4" s="74"/>
      <c r="E4" s="74"/>
      <c r="F4" s="74"/>
      <c r="G4" s="74"/>
      <c r="H4" s="74"/>
      <c r="I4" s="74"/>
      <c r="J4" s="74"/>
      <c r="K4" s="87"/>
      <c r="L4" s="87"/>
      <c r="M4" s="87"/>
      <c r="N4" s="87"/>
      <c r="O4" s="87"/>
      <c r="P4" s="87"/>
      <c r="Q4" s="87"/>
      <c r="R4" s="87"/>
      <c r="S4" s="87"/>
    </row>
    <row r="5" customHeight="1" spans="1:19">
      <c r="A5" s="196" t="s">
        <v>482</v>
      </c>
      <c r="B5" s="196"/>
      <c r="C5" s="196"/>
      <c r="D5" s="196"/>
      <c r="E5" s="196"/>
      <c r="S5" s="89" t="s">
        <v>147</v>
      </c>
    </row>
    <row r="6" s="194" customFormat="1" ht="36" spans="1:19">
      <c r="A6" s="79" t="s">
        <v>210</v>
      </c>
      <c r="B6" s="79" t="s">
        <v>503</v>
      </c>
      <c r="C6" s="197" t="s">
        <v>504</v>
      </c>
      <c r="D6" s="197" t="s">
        <v>485</v>
      </c>
      <c r="E6" s="79" t="s">
        <v>505</v>
      </c>
      <c r="F6" s="79" t="s">
        <v>506</v>
      </c>
      <c r="G6" s="79" t="s">
        <v>507</v>
      </c>
      <c r="H6" s="79" t="s">
        <v>508</v>
      </c>
      <c r="I6" s="79" t="s">
        <v>509</v>
      </c>
      <c r="J6" s="79" t="s">
        <v>510</v>
      </c>
      <c r="K6" s="79" t="s">
        <v>511</v>
      </c>
      <c r="L6" s="79" t="s">
        <v>426</v>
      </c>
      <c r="M6" s="90" t="s">
        <v>243</v>
      </c>
      <c r="N6" s="90" t="s">
        <v>318</v>
      </c>
      <c r="O6" s="90" t="s">
        <v>245</v>
      </c>
      <c r="P6" s="79" t="s">
        <v>246</v>
      </c>
      <c r="Q6" s="79" t="s">
        <v>499</v>
      </c>
      <c r="R6" s="79" t="s">
        <v>248</v>
      </c>
      <c r="S6" s="79" t="s">
        <v>213</v>
      </c>
    </row>
    <row r="7" ht="15.75" customHeight="1" spans="1:19">
      <c r="A7" s="81"/>
      <c r="B7" s="81"/>
      <c r="C7" s="198"/>
      <c r="D7" s="198"/>
      <c r="E7" s="199"/>
      <c r="F7" s="82"/>
      <c r="G7" s="81"/>
      <c r="H7" s="81"/>
      <c r="I7" s="81"/>
      <c r="J7" s="81"/>
      <c r="K7" s="91"/>
      <c r="L7" s="91"/>
      <c r="M7" s="92"/>
      <c r="N7" s="92"/>
      <c r="O7" s="92"/>
      <c r="P7" s="91"/>
      <c r="Q7" s="91"/>
      <c r="R7" s="91"/>
      <c r="S7" s="93"/>
    </row>
    <row r="8" ht="15.75" customHeight="1" spans="1:19">
      <c r="A8" s="81"/>
      <c r="B8" s="81"/>
      <c r="C8" s="198"/>
      <c r="D8" s="198"/>
      <c r="E8" s="199"/>
      <c r="F8" s="82"/>
      <c r="G8" s="81"/>
      <c r="H8" s="81"/>
      <c r="I8" s="81"/>
      <c r="J8" s="81"/>
      <c r="K8" s="91"/>
      <c r="L8" s="91"/>
      <c r="M8" s="91"/>
      <c r="N8" s="91"/>
      <c r="O8" s="91"/>
      <c r="P8" s="91"/>
      <c r="Q8" s="91"/>
      <c r="R8" s="91"/>
      <c r="S8" s="93"/>
    </row>
    <row r="9" ht="15.75" customHeight="1" spans="1:19">
      <c r="A9" s="81"/>
      <c r="B9" s="81"/>
      <c r="C9" s="198"/>
      <c r="D9" s="198"/>
      <c r="E9" s="199"/>
      <c r="F9" s="82"/>
      <c r="G9" s="81"/>
      <c r="H9" s="81"/>
      <c r="I9" s="81"/>
      <c r="J9" s="81"/>
      <c r="K9" s="91"/>
      <c r="L9" s="91"/>
      <c r="M9" s="91"/>
      <c r="N9" s="91"/>
      <c r="O9" s="91"/>
      <c r="P9" s="91"/>
      <c r="Q9" s="91"/>
      <c r="R9" s="91"/>
      <c r="S9" s="93"/>
    </row>
    <row r="10" ht="15.75" customHeight="1" spans="1:19">
      <c r="A10" s="81"/>
      <c r="B10" s="81"/>
      <c r="C10" s="198"/>
      <c r="D10" s="198"/>
      <c r="E10" s="199"/>
      <c r="F10" s="82"/>
      <c r="G10" s="81"/>
      <c r="H10" s="81"/>
      <c r="I10" s="81"/>
      <c r="J10" s="81"/>
      <c r="K10" s="91"/>
      <c r="L10" s="91"/>
      <c r="M10" s="91"/>
      <c r="N10" s="91"/>
      <c r="O10" s="91"/>
      <c r="P10" s="91"/>
      <c r="Q10" s="91"/>
      <c r="R10" s="91"/>
      <c r="S10" s="93"/>
    </row>
    <row r="11" ht="15.75" customHeight="1" spans="1:19">
      <c r="A11" s="81"/>
      <c r="B11" s="81"/>
      <c r="C11" s="198"/>
      <c r="D11" s="198"/>
      <c r="E11" s="199"/>
      <c r="F11" s="82"/>
      <c r="G11" s="81"/>
      <c r="H11" s="81"/>
      <c r="I11" s="81"/>
      <c r="J11" s="81"/>
      <c r="K11" s="91"/>
      <c r="L11" s="91"/>
      <c r="M11" s="91"/>
      <c r="N11" s="91"/>
      <c r="O11" s="91"/>
      <c r="P11" s="91"/>
      <c r="Q11" s="91"/>
      <c r="R11" s="91"/>
      <c r="S11" s="93"/>
    </row>
    <row r="12" ht="15.75" customHeight="1" spans="1:19">
      <c r="A12" s="81"/>
      <c r="B12" s="81"/>
      <c r="C12" s="198"/>
      <c r="D12" s="198"/>
      <c r="E12" s="199"/>
      <c r="F12" s="82"/>
      <c r="G12" s="81"/>
      <c r="H12" s="81"/>
      <c r="I12" s="81"/>
      <c r="J12" s="81"/>
      <c r="K12" s="91"/>
      <c r="L12" s="91"/>
      <c r="M12" s="91"/>
      <c r="N12" s="91"/>
      <c r="O12" s="91"/>
      <c r="P12" s="91"/>
      <c r="Q12" s="91"/>
      <c r="R12" s="91"/>
      <c r="S12" s="93"/>
    </row>
    <row r="13" ht="15.75" customHeight="1" spans="1:19">
      <c r="A13" s="81"/>
      <c r="B13" s="81"/>
      <c r="C13" s="198"/>
      <c r="D13" s="198"/>
      <c r="E13" s="199"/>
      <c r="F13" s="82"/>
      <c r="G13" s="81"/>
      <c r="H13" s="81"/>
      <c r="I13" s="81"/>
      <c r="J13" s="81"/>
      <c r="K13" s="91"/>
      <c r="L13" s="91"/>
      <c r="M13" s="91"/>
      <c r="N13" s="91"/>
      <c r="O13" s="91"/>
      <c r="P13" s="91"/>
      <c r="Q13" s="91"/>
      <c r="R13" s="91"/>
      <c r="S13" s="93"/>
    </row>
    <row r="14" ht="15.75" customHeight="1" spans="1:19">
      <c r="A14" s="81"/>
      <c r="B14" s="81"/>
      <c r="C14" s="198"/>
      <c r="D14" s="198"/>
      <c r="E14" s="199"/>
      <c r="F14" s="82"/>
      <c r="G14" s="81"/>
      <c r="H14" s="81"/>
      <c r="I14" s="81"/>
      <c r="J14" s="81"/>
      <c r="K14" s="91"/>
      <c r="L14" s="91"/>
      <c r="M14" s="91"/>
      <c r="N14" s="91"/>
      <c r="O14" s="91"/>
      <c r="P14" s="91"/>
      <c r="Q14" s="91"/>
      <c r="R14" s="91"/>
      <c r="S14" s="93"/>
    </row>
    <row r="15" ht="15.75" customHeight="1" spans="1:19">
      <c r="A15" s="81"/>
      <c r="B15" s="81"/>
      <c r="C15" s="198"/>
      <c r="D15" s="198"/>
      <c r="E15" s="199"/>
      <c r="F15" s="82"/>
      <c r="G15" s="81"/>
      <c r="H15" s="81"/>
      <c r="I15" s="81"/>
      <c r="J15" s="81"/>
      <c r="K15" s="91"/>
      <c r="L15" s="91"/>
      <c r="M15" s="91"/>
      <c r="N15" s="91"/>
      <c r="O15" s="91"/>
      <c r="P15" s="91"/>
      <c r="Q15" s="91"/>
      <c r="R15" s="91"/>
      <c r="S15" s="93"/>
    </row>
    <row r="16" ht="15.75" customHeight="1" spans="1:19">
      <c r="A16" s="81"/>
      <c r="B16" s="81"/>
      <c r="C16" s="198"/>
      <c r="D16" s="198"/>
      <c r="E16" s="199"/>
      <c r="F16" s="82"/>
      <c r="G16" s="81"/>
      <c r="H16" s="81"/>
      <c r="I16" s="81"/>
      <c r="J16" s="81"/>
      <c r="K16" s="91"/>
      <c r="L16" s="91"/>
      <c r="M16" s="91"/>
      <c r="N16" s="91"/>
      <c r="O16" s="91"/>
      <c r="P16" s="91"/>
      <c r="Q16" s="91"/>
      <c r="R16" s="91"/>
      <c r="S16" s="93"/>
    </row>
    <row r="17" ht="15.75" customHeight="1" spans="1:19">
      <c r="A17" s="81"/>
      <c r="B17" s="81"/>
      <c r="C17" s="198"/>
      <c r="D17" s="198"/>
      <c r="E17" s="199"/>
      <c r="F17" s="82"/>
      <c r="G17" s="81"/>
      <c r="H17" s="81"/>
      <c r="I17" s="81"/>
      <c r="J17" s="81"/>
      <c r="K17" s="91"/>
      <c r="L17" s="91"/>
      <c r="M17" s="91"/>
      <c r="N17" s="91"/>
      <c r="O17" s="91"/>
      <c r="P17" s="91"/>
      <c r="Q17" s="91"/>
      <c r="R17" s="91"/>
      <c r="S17" s="93"/>
    </row>
    <row r="18" ht="15.75" customHeight="1" spans="1:19">
      <c r="A18" s="81"/>
      <c r="B18" s="81"/>
      <c r="C18" s="198"/>
      <c r="D18" s="198"/>
      <c r="E18" s="199"/>
      <c r="F18" s="82"/>
      <c r="G18" s="81"/>
      <c r="H18" s="81"/>
      <c r="I18" s="81"/>
      <c r="J18" s="81"/>
      <c r="K18" s="91"/>
      <c r="L18" s="91"/>
      <c r="M18" s="91"/>
      <c r="N18" s="91"/>
      <c r="O18" s="91"/>
      <c r="P18" s="91"/>
      <c r="Q18" s="91"/>
      <c r="R18" s="91"/>
      <c r="S18" s="93"/>
    </row>
    <row r="19" ht="15.75" customHeight="1" spans="1:19">
      <c r="A19" s="81"/>
      <c r="B19" s="81"/>
      <c r="C19" s="198"/>
      <c r="D19" s="198"/>
      <c r="E19" s="199"/>
      <c r="F19" s="82"/>
      <c r="G19" s="81"/>
      <c r="H19" s="81"/>
      <c r="I19" s="81"/>
      <c r="J19" s="81"/>
      <c r="K19" s="91"/>
      <c r="L19" s="91"/>
      <c r="M19" s="91"/>
      <c r="N19" s="91"/>
      <c r="O19" s="91"/>
      <c r="P19" s="91"/>
      <c r="Q19" s="91"/>
      <c r="R19" s="91"/>
      <c r="S19" s="93"/>
    </row>
    <row r="20" ht="15.75" customHeight="1" spans="1:19">
      <c r="A20" s="81"/>
      <c r="B20" s="81"/>
      <c r="C20" s="198"/>
      <c r="D20" s="198"/>
      <c r="E20" s="199"/>
      <c r="F20" s="82"/>
      <c r="G20" s="81"/>
      <c r="H20" s="81"/>
      <c r="I20" s="81"/>
      <c r="J20" s="81"/>
      <c r="K20" s="91"/>
      <c r="L20" s="91"/>
      <c r="M20" s="91"/>
      <c r="N20" s="91"/>
      <c r="O20" s="91"/>
      <c r="P20" s="91"/>
      <c r="Q20" s="91"/>
      <c r="R20" s="91"/>
      <c r="S20" s="93"/>
    </row>
    <row r="21" ht="15.75" customHeight="1" spans="1:19">
      <c r="A21" s="81"/>
      <c r="B21" s="81"/>
      <c r="C21" s="198"/>
      <c r="D21" s="198"/>
      <c r="E21" s="199"/>
      <c r="F21" s="82"/>
      <c r="G21" s="81"/>
      <c r="H21" s="81"/>
      <c r="I21" s="81"/>
      <c r="J21" s="81"/>
      <c r="K21" s="91"/>
      <c r="L21" s="91"/>
      <c r="M21" s="91"/>
      <c r="N21" s="91"/>
      <c r="O21" s="91"/>
      <c r="P21" s="91"/>
      <c r="Q21" s="91"/>
      <c r="R21" s="91"/>
      <c r="S21" s="93"/>
    </row>
    <row r="22" ht="15.75" customHeight="1" spans="1:19">
      <c r="A22" s="81"/>
      <c r="B22" s="81"/>
      <c r="C22" s="198"/>
      <c r="D22" s="198"/>
      <c r="E22" s="199"/>
      <c r="F22" s="82"/>
      <c r="G22" s="81"/>
      <c r="H22" s="81"/>
      <c r="I22" s="81"/>
      <c r="J22" s="81"/>
      <c r="K22" s="91"/>
      <c r="L22" s="91"/>
      <c r="M22" s="91"/>
      <c r="N22" s="91"/>
      <c r="O22" s="91"/>
      <c r="P22" s="91"/>
      <c r="Q22" s="91"/>
      <c r="R22" s="91"/>
      <c r="S22" s="93"/>
    </row>
    <row r="23" ht="15.75" customHeight="1" spans="1:19">
      <c r="A23" s="81"/>
      <c r="B23" s="81"/>
      <c r="C23" s="198"/>
      <c r="D23" s="198"/>
      <c r="E23" s="199"/>
      <c r="F23" s="82"/>
      <c r="G23" s="81"/>
      <c r="H23" s="81"/>
      <c r="I23" s="81"/>
      <c r="J23" s="81"/>
      <c r="K23" s="91"/>
      <c r="L23" s="91"/>
      <c r="M23" s="91"/>
      <c r="N23" s="91"/>
      <c r="O23" s="91"/>
      <c r="P23" s="91"/>
      <c r="Q23" s="91"/>
      <c r="R23" s="91"/>
      <c r="S23" s="93"/>
    </row>
    <row r="24" ht="15.75" customHeight="1" spans="1:19">
      <c r="A24" s="81"/>
      <c r="B24" s="81"/>
      <c r="C24" s="198"/>
      <c r="D24" s="198"/>
      <c r="E24" s="199"/>
      <c r="F24" s="82"/>
      <c r="G24" s="81"/>
      <c r="H24" s="81"/>
      <c r="I24" s="81"/>
      <c r="J24" s="81"/>
      <c r="K24" s="91"/>
      <c r="L24" s="91"/>
      <c r="M24" s="91"/>
      <c r="N24" s="91"/>
      <c r="O24" s="91"/>
      <c r="P24" s="91"/>
      <c r="Q24" s="91"/>
      <c r="R24" s="91"/>
      <c r="S24" s="93"/>
    </row>
    <row r="25" ht="15.75" customHeight="1" spans="1:19">
      <c r="A25" s="83" t="s">
        <v>357</v>
      </c>
      <c r="B25" s="201"/>
      <c r="C25" s="202"/>
      <c r="D25" s="202"/>
      <c r="E25" s="81"/>
      <c r="F25" s="82"/>
      <c r="G25" s="82"/>
      <c r="H25" s="82"/>
      <c r="I25" s="206"/>
      <c r="J25" s="91" t="s">
        <v>493</v>
      </c>
      <c r="K25" s="92"/>
      <c r="L25" s="91"/>
      <c r="M25" s="91"/>
      <c r="N25" s="91"/>
      <c r="O25" s="91"/>
      <c r="P25" s="207"/>
      <c r="Q25" s="207"/>
      <c r="R25" s="91"/>
      <c r="S25" s="91" t="s">
        <v>493</v>
      </c>
    </row>
    <row r="26" ht="15.75" customHeight="1" spans="1:19">
      <c r="A26" s="203" t="s">
        <v>494</v>
      </c>
      <c r="B26" s="204"/>
      <c r="C26" s="205"/>
      <c r="D26" s="200"/>
      <c r="E26" s="81"/>
      <c r="F26" s="82"/>
      <c r="G26" s="82"/>
      <c r="H26" s="82"/>
      <c r="I26" s="206"/>
      <c r="J26" s="91"/>
      <c r="K26" s="92"/>
      <c r="L26" s="91"/>
      <c r="M26" s="91"/>
      <c r="N26" s="91"/>
      <c r="O26" s="91"/>
      <c r="P26" s="207"/>
      <c r="Q26" s="207"/>
      <c r="R26" s="91"/>
      <c r="S26" s="91" t="s">
        <v>493</v>
      </c>
    </row>
    <row r="27" ht="15.75" customHeight="1" spans="1:19">
      <c r="A27" s="83" t="s">
        <v>357</v>
      </c>
      <c r="B27" s="84"/>
      <c r="C27" s="200"/>
      <c r="D27" s="200"/>
      <c r="E27" s="81"/>
      <c r="F27" s="82"/>
      <c r="G27" s="82"/>
      <c r="H27" s="82"/>
      <c r="I27" s="93"/>
      <c r="J27" s="91"/>
      <c r="K27" s="92"/>
      <c r="L27" s="91"/>
      <c r="M27" s="91">
        <f>SUM(M7:M26)</f>
        <v>0</v>
      </c>
      <c r="N27" s="91"/>
      <c r="O27" s="91">
        <f>SUM(O7:O26)</f>
        <v>0</v>
      </c>
      <c r="P27" s="91">
        <f>SUM(P7:P26)</f>
        <v>0</v>
      </c>
      <c r="Q27" s="207"/>
      <c r="R27" s="91"/>
      <c r="S27" s="91" t="s">
        <v>493</v>
      </c>
    </row>
    <row r="28" ht="15.75" customHeight="1" spans="1:15">
      <c r="A28" s="46" t="str">
        <f>封面!D11&amp;封面!G11</f>
        <v>产权持有单位填表人：徐萍</v>
      </c>
      <c r="B28" s="96"/>
      <c r="C28" s="96"/>
      <c r="D28" s="96"/>
      <c r="O28" s="96" t="str">
        <f>"评估人员："&amp;封面!L22</f>
        <v>评估人员：</v>
      </c>
    </row>
    <row r="29" ht="15.75" customHeight="1" spans="1:1">
      <c r="A29" s="46" t="str">
        <f>CONCATENATE(封面!D13,封面!F13,封面!G13,封面!H13,封面!I13,封面!J13,封面!K13)</f>
        <v>填表日期：2022年4月1日</v>
      </c>
    </row>
  </sheetData>
  <mergeCells count="7">
    <mergeCell ref="A2:S2"/>
    <mergeCell ref="A3:S3"/>
    <mergeCell ref="A4:S4"/>
    <mergeCell ref="A5:E5"/>
    <mergeCell ref="A25:C25"/>
    <mergeCell ref="A26:C26"/>
    <mergeCell ref="A27:C27"/>
  </mergeCells>
  <hyperlinks>
    <hyperlink ref="A1" location="索引目录!C35" display="返回索引页"/>
    <hyperlink ref="B1" location="分类汇总!B25" display="返回"/>
  </hyperlinks>
  <printOptions horizontalCentered="1"/>
  <pageMargins left="0.354166666666667" right="0.354166666666667" top="0.786805555555556" bottom="0.786805555555556" header="1.0625" footer="0.511805555555556"/>
  <pageSetup paperSize="9" orientation="landscape"/>
  <headerFooter alignWithMargins="0">
    <oddHeader>&amp;R&amp;"宋体,常规"&amp;10表&amp;"Times New Roman,常规"4-5-3
&amp;"宋体,常规"共&amp;"Times New Roman,常规"&amp;N&amp;"宋体,常规"页第&amp;"Times New Roman,常规"&amp;P&amp;"宋体,常规"页</oddHead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T29"/>
  <sheetViews>
    <sheetView workbookViewId="0">
      <selection activeCell="N27" sqref="N27"/>
    </sheetView>
  </sheetViews>
  <sheetFormatPr defaultColWidth="9" defaultRowHeight="12.75"/>
  <cols>
    <col min="1" max="1" width="6.375" style="78" customWidth="1"/>
    <col min="2" max="2" width="6.875" style="78" customWidth="1"/>
    <col min="3" max="3" width="7.875" style="78" customWidth="1"/>
    <col min="4" max="4" width="13.75" style="78" customWidth="1"/>
    <col min="5" max="5" width="9.125" style="78" customWidth="1"/>
    <col min="6" max="6" width="4.75" style="78" customWidth="1"/>
    <col min="7" max="7" width="4.875" style="78" customWidth="1"/>
    <col min="8" max="8" width="4.625" style="78" customWidth="1"/>
    <col min="9" max="9" width="4.25" style="78" customWidth="1"/>
    <col min="10" max="10" width="4.75" style="78" customWidth="1"/>
    <col min="11" max="11" width="6.75" style="78" customWidth="1"/>
    <col min="12" max="12" width="10.25" style="78" customWidth="1"/>
    <col min="13" max="13" width="12.625" style="78" hidden="1" customWidth="1" outlineLevel="1"/>
    <col min="14" max="14" width="11.875" style="78" hidden="1" customWidth="1" outlineLevel="1"/>
    <col min="15" max="15" width="11.875" style="78" customWidth="1" collapsed="1"/>
    <col min="16" max="16" width="11.875" style="78" customWidth="1"/>
    <col min="17" max="17" width="10.125" style="78" customWidth="1"/>
    <col min="18" max="18" width="7.5" style="78" customWidth="1"/>
    <col min="19" max="19" width="7.875" style="78" customWidth="1"/>
    <col min="20" max="16384" width="9" style="78"/>
  </cols>
  <sheetData>
    <row r="1" s="3" customFormat="1" ht="14.25" spans="1:12">
      <c r="A1" s="4" t="s">
        <v>118</v>
      </c>
      <c r="B1" s="5" t="s">
        <v>240</v>
      </c>
      <c r="C1" s="6"/>
      <c r="D1" s="6"/>
      <c r="E1" s="6"/>
      <c r="F1" s="6"/>
      <c r="G1" s="6"/>
      <c r="H1" s="6"/>
      <c r="I1" s="6"/>
      <c r="J1" s="6"/>
      <c r="K1" s="6"/>
      <c r="L1" s="6"/>
    </row>
    <row r="2" s="193" customFormat="1" ht="30" customHeight="1" spans="1:20">
      <c r="A2" s="75" t="s">
        <v>502</v>
      </c>
      <c r="B2" s="75"/>
      <c r="C2" s="75"/>
      <c r="D2" s="75"/>
      <c r="E2" s="75"/>
      <c r="F2" s="75"/>
      <c r="G2" s="75"/>
      <c r="H2" s="75"/>
      <c r="I2" s="75"/>
      <c r="J2" s="75"/>
      <c r="K2" s="75"/>
      <c r="L2" s="75"/>
      <c r="M2" s="75"/>
      <c r="N2" s="75"/>
      <c r="O2" s="75"/>
      <c r="P2" s="75"/>
      <c r="Q2" s="75"/>
      <c r="R2" s="75"/>
      <c r="S2" s="75"/>
      <c r="T2" s="194"/>
    </row>
    <row r="3" s="193" customFormat="1" ht="15.75" customHeight="1" spans="1:20">
      <c r="A3" s="195" t="s">
        <v>496</v>
      </c>
      <c r="B3" s="195"/>
      <c r="C3" s="195"/>
      <c r="D3" s="195"/>
      <c r="E3" s="195"/>
      <c r="F3" s="195"/>
      <c r="G3" s="195"/>
      <c r="H3" s="195"/>
      <c r="I3" s="195"/>
      <c r="J3" s="195"/>
      <c r="K3" s="195"/>
      <c r="L3" s="195"/>
      <c r="M3" s="195"/>
      <c r="N3" s="195"/>
      <c r="O3" s="195"/>
      <c r="P3" s="195"/>
      <c r="Q3" s="195"/>
      <c r="R3" s="195"/>
      <c r="S3" s="195"/>
      <c r="T3" s="194"/>
    </row>
    <row r="4" ht="14.1" customHeight="1" spans="1:19">
      <c r="A4" s="77" t="str">
        <f>'4-5-3投资性地产'!A4:S4</f>
        <v>评估基准日：2022年3月28日</v>
      </c>
      <c r="B4" s="74"/>
      <c r="C4" s="74"/>
      <c r="D4" s="74"/>
      <c r="E4" s="74"/>
      <c r="F4" s="74"/>
      <c r="G4" s="74"/>
      <c r="H4" s="74"/>
      <c r="I4" s="74"/>
      <c r="J4" s="74"/>
      <c r="K4" s="87"/>
      <c r="L4" s="87"/>
      <c r="M4" s="87"/>
      <c r="N4" s="87"/>
      <c r="O4" s="87"/>
      <c r="P4" s="87"/>
      <c r="Q4" s="87"/>
      <c r="R4" s="87"/>
      <c r="S4" s="87"/>
    </row>
    <row r="5" ht="15.75" customHeight="1" spans="1:19">
      <c r="A5" s="196" t="s">
        <v>482</v>
      </c>
      <c r="B5" s="196"/>
      <c r="C5" s="196"/>
      <c r="D5" s="196"/>
      <c r="E5" s="196"/>
      <c r="S5" s="89" t="s">
        <v>147</v>
      </c>
    </row>
    <row r="6" s="194" customFormat="1" ht="36" spans="1:19">
      <c r="A6" s="79" t="s">
        <v>210</v>
      </c>
      <c r="B6" s="79" t="s">
        <v>503</v>
      </c>
      <c r="C6" s="197" t="s">
        <v>504</v>
      </c>
      <c r="D6" s="197" t="s">
        <v>485</v>
      </c>
      <c r="E6" s="79" t="s">
        <v>505</v>
      </c>
      <c r="F6" s="79" t="s">
        <v>506</v>
      </c>
      <c r="G6" s="79" t="s">
        <v>507</v>
      </c>
      <c r="H6" s="79" t="s">
        <v>508</v>
      </c>
      <c r="I6" s="79" t="s">
        <v>509</v>
      </c>
      <c r="J6" s="79" t="s">
        <v>510</v>
      </c>
      <c r="K6" s="79" t="s">
        <v>511</v>
      </c>
      <c r="L6" s="79" t="s">
        <v>512</v>
      </c>
      <c r="M6" s="90" t="s">
        <v>243</v>
      </c>
      <c r="N6" s="90" t="s">
        <v>318</v>
      </c>
      <c r="O6" s="90" t="s">
        <v>245</v>
      </c>
      <c r="P6" s="79" t="s">
        <v>246</v>
      </c>
      <c r="Q6" s="79" t="s">
        <v>499</v>
      </c>
      <c r="R6" s="79" t="s">
        <v>248</v>
      </c>
      <c r="S6" s="79" t="s">
        <v>213</v>
      </c>
    </row>
    <row r="7" ht="15.75" customHeight="1" spans="1:19">
      <c r="A7" s="81"/>
      <c r="B7" s="81"/>
      <c r="C7" s="198"/>
      <c r="D7" s="198"/>
      <c r="E7" s="199"/>
      <c r="F7" s="82"/>
      <c r="G7" s="81"/>
      <c r="H7" s="81"/>
      <c r="I7" s="81"/>
      <c r="J7" s="81"/>
      <c r="K7" s="91"/>
      <c r="L7" s="91"/>
      <c r="M7" s="92"/>
      <c r="N7" s="92"/>
      <c r="O7" s="92"/>
      <c r="P7" s="91"/>
      <c r="Q7" s="91"/>
      <c r="R7" s="91" t="s">
        <v>493</v>
      </c>
      <c r="S7" s="93"/>
    </row>
    <row r="8" ht="15.75" customHeight="1" spans="1:19">
      <c r="A8" s="81"/>
      <c r="B8" s="81"/>
      <c r="C8" s="198"/>
      <c r="D8" s="198"/>
      <c r="E8" s="199"/>
      <c r="F8" s="82"/>
      <c r="G8" s="81"/>
      <c r="H8" s="81"/>
      <c r="I8" s="81"/>
      <c r="J8" s="81"/>
      <c r="K8" s="91"/>
      <c r="L8" s="91"/>
      <c r="M8" s="91"/>
      <c r="N8" s="91"/>
      <c r="O8" s="91"/>
      <c r="P8" s="91"/>
      <c r="Q8" s="91"/>
      <c r="R8" s="91" t="s">
        <v>493</v>
      </c>
      <c r="S8" s="93"/>
    </row>
    <row r="9" ht="15.75" customHeight="1" spans="1:19">
      <c r="A9" s="81"/>
      <c r="B9" s="81"/>
      <c r="C9" s="198"/>
      <c r="D9" s="198"/>
      <c r="E9" s="199"/>
      <c r="F9" s="82"/>
      <c r="G9" s="81"/>
      <c r="H9" s="81"/>
      <c r="I9" s="81"/>
      <c r="J9" s="81"/>
      <c r="K9" s="91"/>
      <c r="L9" s="91"/>
      <c r="M9" s="91"/>
      <c r="N9" s="91"/>
      <c r="O9" s="91"/>
      <c r="P9" s="91"/>
      <c r="Q9" s="91"/>
      <c r="R9" s="91" t="s">
        <v>493</v>
      </c>
      <c r="S9" s="93"/>
    </row>
    <row r="10" ht="15.75" customHeight="1" spans="1:19">
      <c r="A10" s="81"/>
      <c r="B10" s="81"/>
      <c r="C10" s="198"/>
      <c r="D10" s="198"/>
      <c r="E10" s="199"/>
      <c r="F10" s="82"/>
      <c r="G10" s="81"/>
      <c r="H10" s="81"/>
      <c r="I10" s="81"/>
      <c r="J10" s="81"/>
      <c r="K10" s="91"/>
      <c r="L10" s="91"/>
      <c r="M10" s="91"/>
      <c r="N10" s="91"/>
      <c r="O10" s="91"/>
      <c r="P10" s="91"/>
      <c r="Q10" s="91"/>
      <c r="R10" s="91" t="s">
        <v>493</v>
      </c>
      <c r="S10" s="93"/>
    </row>
    <row r="11" ht="15.75" customHeight="1" spans="1:19">
      <c r="A11" s="81"/>
      <c r="B11" s="81"/>
      <c r="C11" s="198"/>
      <c r="D11" s="198"/>
      <c r="E11" s="199"/>
      <c r="F11" s="82"/>
      <c r="G11" s="81"/>
      <c r="H11" s="81"/>
      <c r="I11" s="81"/>
      <c r="J11" s="81"/>
      <c r="K11" s="91"/>
      <c r="L11" s="91"/>
      <c r="M11" s="91"/>
      <c r="N11" s="91"/>
      <c r="O11" s="91"/>
      <c r="P11" s="91"/>
      <c r="Q11" s="91"/>
      <c r="R11" s="91" t="s">
        <v>493</v>
      </c>
      <c r="S11" s="93"/>
    </row>
    <row r="12" ht="15.75" customHeight="1" spans="1:19">
      <c r="A12" s="81"/>
      <c r="B12" s="81"/>
      <c r="C12" s="198"/>
      <c r="D12" s="198"/>
      <c r="E12" s="199"/>
      <c r="F12" s="82"/>
      <c r="G12" s="81"/>
      <c r="H12" s="81"/>
      <c r="I12" s="81"/>
      <c r="J12" s="81"/>
      <c r="K12" s="91"/>
      <c r="L12" s="91"/>
      <c r="M12" s="91"/>
      <c r="N12" s="91"/>
      <c r="O12" s="91"/>
      <c r="P12" s="91"/>
      <c r="Q12" s="91"/>
      <c r="R12" s="91" t="s">
        <v>493</v>
      </c>
      <c r="S12" s="93"/>
    </row>
    <row r="13" ht="15.75" customHeight="1" spans="1:19">
      <c r="A13" s="81"/>
      <c r="B13" s="81"/>
      <c r="C13" s="198"/>
      <c r="D13" s="198"/>
      <c r="E13" s="199"/>
      <c r="F13" s="82"/>
      <c r="G13" s="81"/>
      <c r="H13" s="81"/>
      <c r="I13" s="81"/>
      <c r="J13" s="81"/>
      <c r="K13" s="91"/>
      <c r="L13" s="91"/>
      <c r="M13" s="91"/>
      <c r="N13" s="91"/>
      <c r="O13" s="91"/>
      <c r="P13" s="91"/>
      <c r="Q13" s="91"/>
      <c r="R13" s="91"/>
      <c r="S13" s="93"/>
    </row>
    <row r="14" ht="15.75" customHeight="1" spans="1:19">
      <c r="A14" s="81"/>
      <c r="B14" s="81"/>
      <c r="C14" s="198"/>
      <c r="D14" s="198"/>
      <c r="E14" s="199"/>
      <c r="F14" s="82"/>
      <c r="G14" s="81"/>
      <c r="H14" s="81"/>
      <c r="I14" s="81"/>
      <c r="J14" s="81"/>
      <c r="K14" s="91"/>
      <c r="L14" s="91"/>
      <c r="M14" s="91"/>
      <c r="N14" s="91"/>
      <c r="O14" s="91"/>
      <c r="P14" s="91"/>
      <c r="Q14" s="91"/>
      <c r="R14" s="91"/>
      <c r="S14" s="93"/>
    </row>
    <row r="15" ht="15.75" customHeight="1" spans="1:19">
      <c r="A15" s="81"/>
      <c r="B15" s="81"/>
      <c r="C15" s="198"/>
      <c r="D15" s="198"/>
      <c r="E15" s="199"/>
      <c r="F15" s="82"/>
      <c r="G15" s="81"/>
      <c r="H15" s="81"/>
      <c r="I15" s="81"/>
      <c r="J15" s="81"/>
      <c r="K15" s="91"/>
      <c r="L15" s="91"/>
      <c r="M15" s="91"/>
      <c r="N15" s="91"/>
      <c r="O15" s="91"/>
      <c r="P15" s="91"/>
      <c r="Q15" s="91"/>
      <c r="R15" s="91"/>
      <c r="S15" s="93"/>
    </row>
    <row r="16" ht="15.75" customHeight="1" spans="1:19">
      <c r="A16" s="81"/>
      <c r="B16" s="81"/>
      <c r="C16" s="198"/>
      <c r="D16" s="198"/>
      <c r="E16" s="199"/>
      <c r="F16" s="82"/>
      <c r="G16" s="81"/>
      <c r="H16" s="81"/>
      <c r="I16" s="81"/>
      <c r="J16" s="81"/>
      <c r="K16" s="91"/>
      <c r="L16" s="91"/>
      <c r="M16" s="91"/>
      <c r="N16" s="91"/>
      <c r="O16" s="91"/>
      <c r="P16" s="91"/>
      <c r="Q16" s="91"/>
      <c r="R16" s="91"/>
      <c r="S16" s="93"/>
    </row>
    <row r="17" ht="15.75" customHeight="1" spans="1:19">
      <c r="A17" s="81"/>
      <c r="B17" s="81"/>
      <c r="C17" s="198"/>
      <c r="D17" s="198"/>
      <c r="E17" s="199"/>
      <c r="F17" s="82"/>
      <c r="G17" s="81"/>
      <c r="H17" s="81"/>
      <c r="I17" s="81"/>
      <c r="J17" s="81"/>
      <c r="K17" s="91"/>
      <c r="L17" s="91"/>
      <c r="M17" s="91"/>
      <c r="N17" s="91"/>
      <c r="O17" s="91"/>
      <c r="P17" s="91"/>
      <c r="Q17" s="91"/>
      <c r="R17" s="91" t="s">
        <v>493</v>
      </c>
      <c r="S17" s="93"/>
    </row>
    <row r="18" ht="15.75" customHeight="1" spans="1:19">
      <c r="A18" s="81"/>
      <c r="B18" s="81"/>
      <c r="C18" s="198"/>
      <c r="D18" s="198"/>
      <c r="E18" s="199"/>
      <c r="F18" s="82"/>
      <c r="G18" s="81"/>
      <c r="H18" s="81"/>
      <c r="I18" s="81"/>
      <c r="J18" s="81"/>
      <c r="K18" s="91"/>
      <c r="L18" s="91"/>
      <c r="M18" s="91"/>
      <c r="N18" s="91"/>
      <c r="O18" s="91"/>
      <c r="P18" s="91"/>
      <c r="Q18" s="91"/>
      <c r="R18" s="91"/>
      <c r="S18" s="93"/>
    </row>
    <row r="19" ht="15.75" customHeight="1" spans="1:19">
      <c r="A19" s="81"/>
      <c r="B19" s="81"/>
      <c r="C19" s="198"/>
      <c r="D19" s="198"/>
      <c r="E19" s="199"/>
      <c r="F19" s="82"/>
      <c r="G19" s="81"/>
      <c r="H19" s="81"/>
      <c r="I19" s="81"/>
      <c r="J19" s="81"/>
      <c r="K19" s="91"/>
      <c r="L19" s="91"/>
      <c r="M19" s="91"/>
      <c r="N19" s="91"/>
      <c r="O19" s="91"/>
      <c r="P19" s="91"/>
      <c r="Q19" s="91"/>
      <c r="R19" s="91"/>
      <c r="S19" s="93"/>
    </row>
    <row r="20" ht="15.75" customHeight="1" spans="1:19">
      <c r="A20" s="81"/>
      <c r="B20" s="81"/>
      <c r="C20" s="198"/>
      <c r="D20" s="198"/>
      <c r="E20" s="199"/>
      <c r="F20" s="82"/>
      <c r="G20" s="81"/>
      <c r="H20" s="81"/>
      <c r="I20" s="81"/>
      <c r="J20" s="81"/>
      <c r="K20" s="91"/>
      <c r="L20" s="91"/>
      <c r="M20" s="91"/>
      <c r="N20" s="91"/>
      <c r="O20" s="91"/>
      <c r="P20" s="91"/>
      <c r="Q20" s="91"/>
      <c r="R20" s="91" t="s">
        <v>493</v>
      </c>
      <c r="S20" s="93"/>
    </row>
    <row r="21" ht="15.75" customHeight="1" spans="1:19">
      <c r="A21" s="81"/>
      <c r="B21" s="81"/>
      <c r="C21" s="198"/>
      <c r="D21" s="198"/>
      <c r="E21" s="199"/>
      <c r="F21" s="82"/>
      <c r="G21" s="81"/>
      <c r="H21" s="81"/>
      <c r="I21" s="81"/>
      <c r="J21" s="81"/>
      <c r="K21" s="91"/>
      <c r="L21" s="91"/>
      <c r="M21" s="91"/>
      <c r="N21" s="91"/>
      <c r="O21" s="91"/>
      <c r="P21" s="91"/>
      <c r="Q21" s="91"/>
      <c r="R21" s="91" t="s">
        <v>493</v>
      </c>
      <c r="S21" s="93"/>
    </row>
    <row r="22" ht="15.75" customHeight="1" spans="1:19">
      <c r="A22" s="81"/>
      <c r="B22" s="81"/>
      <c r="C22" s="198"/>
      <c r="D22" s="198"/>
      <c r="E22" s="199"/>
      <c r="F22" s="82"/>
      <c r="G22" s="81"/>
      <c r="H22" s="81"/>
      <c r="I22" s="81"/>
      <c r="J22" s="81"/>
      <c r="K22" s="91"/>
      <c r="L22" s="91"/>
      <c r="M22" s="91"/>
      <c r="N22" s="91"/>
      <c r="O22" s="91"/>
      <c r="P22" s="91"/>
      <c r="Q22" s="91"/>
      <c r="R22" s="91" t="s">
        <v>493</v>
      </c>
      <c r="S22" s="93"/>
    </row>
    <row r="23" ht="15.75" customHeight="1" spans="1:19">
      <c r="A23" s="81"/>
      <c r="B23" s="81"/>
      <c r="C23" s="198"/>
      <c r="D23" s="198"/>
      <c r="E23" s="199"/>
      <c r="F23" s="82"/>
      <c r="G23" s="81"/>
      <c r="H23" s="81"/>
      <c r="I23" s="81"/>
      <c r="J23" s="81"/>
      <c r="K23" s="91"/>
      <c r="L23" s="91"/>
      <c r="M23" s="91"/>
      <c r="N23" s="91"/>
      <c r="O23" s="91"/>
      <c r="P23" s="91"/>
      <c r="Q23" s="91"/>
      <c r="R23" s="91" t="s">
        <v>493</v>
      </c>
      <c r="S23" s="93"/>
    </row>
    <row r="24" ht="15.75" customHeight="1" spans="1:19">
      <c r="A24" s="81"/>
      <c r="B24" s="81"/>
      <c r="C24" s="198"/>
      <c r="D24" s="198"/>
      <c r="E24" s="199"/>
      <c r="F24" s="82"/>
      <c r="G24" s="81"/>
      <c r="H24" s="81"/>
      <c r="I24" s="81"/>
      <c r="J24" s="81"/>
      <c r="K24" s="91"/>
      <c r="L24" s="91"/>
      <c r="M24" s="91"/>
      <c r="N24" s="91"/>
      <c r="O24" s="91"/>
      <c r="P24" s="91"/>
      <c r="Q24" s="91"/>
      <c r="R24" s="91" t="s">
        <v>493</v>
      </c>
      <c r="S24" s="93"/>
    </row>
    <row r="25" ht="15.75" customHeight="1" spans="1:19">
      <c r="A25" s="81"/>
      <c r="B25" s="81"/>
      <c r="C25" s="198"/>
      <c r="D25" s="198"/>
      <c r="E25" s="199"/>
      <c r="F25" s="82"/>
      <c r="G25" s="81"/>
      <c r="H25" s="81"/>
      <c r="I25" s="81"/>
      <c r="J25" s="81"/>
      <c r="K25" s="91"/>
      <c r="L25" s="91"/>
      <c r="M25" s="91"/>
      <c r="N25" s="91"/>
      <c r="O25" s="91"/>
      <c r="P25" s="91"/>
      <c r="Q25" s="91"/>
      <c r="R25" s="91" t="s">
        <v>493</v>
      </c>
      <c r="S25" s="93"/>
    </row>
    <row r="26" ht="15.75" customHeight="1" spans="1:19">
      <c r="A26" s="81"/>
      <c r="B26" s="81"/>
      <c r="C26" s="198"/>
      <c r="D26" s="198"/>
      <c r="E26" s="199"/>
      <c r="F26" s="82"/>
      <c r="G26" s="81"/>
      <c r="H26" s="81"/>
      <c r="I26" s="81"/>
      <c r="J26" s="81"/>
      <c r="K26" s="91"/>
      <c r="L26" s="91"/>
      <c r="M26" s="91"/>
      <c r="N26" s="91"/>
      <c r="O26" s="91"/>
      <c r="P26" s="91"/>
      <c r="Q26" s="91"/>
      <c r="R26" s="91"/>
      <c r="S26" s="93"/>
    </row>
    <row r="27" ht="15.75" customHeight="1" spans="1:19">
      <c r="A27" s="83" t="s">
        <v>319</v>
      </c>
      <c r="B27" s="84"/>
      <c r="C27" s="84"/>
      <c r="D27" s="84"/>
      <c r="E27" s="200"/>
      <c r="F27" s="82"/>
      <c r="G27" s="81"/>
      <c r="H27" s="81"/>
      <c r="I27" s="81"/>
      <c r="J27" s="81"/>
      <c r="K27" s="91"/>
      <c r="L27" s="91"/>
      <c r="M27" s="91">
        <f>SUM(M7:M26)</f>
        <v>0</v>
      </c>
      <c r="N27" s="91"/>
      <c r="O27" s="91">
        <f>SUM(O7:O26)</f>
        <v>0</v>
      </c>
      <c r="P27" s="91">
        <f>SUM(P7:P26)</f>
        <v>0</v>
      </c>
      <c r="Q27" s="91"/>
      <c r="R27" s="91" t="s">
        <v>493</v>
      </c>
      <c r="S27" s="93"/>
    </row>
    <row r="28" ht="15.75" customHeight="1" spans="1:15">
      <c r="A28" s="46" t="str">
        <f>封面!D11&amp;封面!G11</f>
        <v>产权持有单位填表人：徐萍</v>
      </c>
      <c r="B28" s="96"/>
      <c r="C28" s="96"/>
      <c r="D28" s="96"/>
      <c r="N28" s="96"/>
      <c r="O28" s="96" t="str">
        <f>"评估人员："&amp;封面!M22</f>
        <v>评估人员：</v>
      </c>
    </row>
    <row r="29" ht="15.75" customHeight="1" spans="1:1">
      <c r="A29" s="46" t="str">
        <f>CONCATENATE(封面!D13,封面!F13,封面!G13,封面!H13,封面!I13,封面!J13,封面!K13)</f>
        <v>填表日期：2022年4月1日</v>
      </c>
    </row>
  </sheetData>
  <mergeCells count="5">
    <mergeCell ref="A2:S2"/>
    <mergeCell ref="A3:S3"/>
    <mergeCell ref="A4:S4"/>
    <mergeCell ref="A5:E5"/>
    <mergeCell ref="A27:E27"/>
  </mergeCells>
  <hyperlinks>
    <hyperlink ref="A1" location="索引目录!C35" display="返回索引页"/>
    <hyperlink ref="B1" location="分类汇总!B25" display="返回"/>
  </hyperlinks>
  <printOptions horizontalCentered="1"/>
  <pageMargins left="0.354166666666667" right="0.354166666666667" top="0.786805555555556" bottom="0.786805555555556" header="1.0625" footer="0.511805555555556"/>
  <pageSetup paperSize="9" scale="98" orientation="landscape"/>
  <headerFooter alignWithMargins="0">
    <oddHeader>&amp;R&amp;"宋体,常规"&amp;10表&amp;"Times New Roman,常规"4-5-4
&amp;"宋体,常规"共&amp;"Times New Roman,常规"&amp;N&amp;"宋体,常规"页第&amp;"Times New Roman,常规"&amp;P&amp;"宋体,常规"页</oddHead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85" topLeftCell="A10" workbookViewId="0">
      <selection activeCell="A4" sqref="A4"/>
    </sheetView>
  </sheetViews>
  <sheetFormatPr defaultColWidth="9" defaultRowHeight="15.75" customHeight="1"/>
  <cols>
    <col min="1" max="1" width="4.375" style="3" customWidth="1"/>
    <col min="2" max="2" width="26.5" style="3" customWidth="1"/>
    <col min="3" max="4" width="13" style="3" hidden="1" customWidth="1" outlineLevel="1"/>
    <col min="5" max="5" width="14.5" style="3" customWidth="1" collapsed="1"/>
    <col min="6" max="8" width="14.5" style="3" customWidth="1"/>
    <col min="9" max="10" width="12.75" style="3" customWidth="1"/>
    <col min="11" max="11" width="7.625" style="3" customWidth="1"/>
    <col min="12" max="12" width="7.25" style="3" customWidth="1"/>
    <col min="13" max="16384" width="9" style="3"/>
  </cols>
  <sheetData>
    <row r="1" spans="1:12">
      <c r="A1" s="4" t="s">
        <v>118</v>
      </c>
      <c r="B1" s="5" t="s">
        <v>240</v>
      </c>
      <c r="C1" s="6"/>
      <c r="D1" s="6"/>
      <c r="E1" s="6"/>
      <c r="F1" s="6"/>
      <c r="G1" s="6"/>
      <c r="H1" s="6"/>
      <c r="I1" s="6"/>
      <c r="J1" s="6"/>
      <c r="K1" s="6"/>
      <c r="L1" s="6"/>
    </row>
    <row r="2" s="1" customFormat="1" ht="30" customHeight="1" spans="1:12">
      <c r="A2" s="7" t="s">
        <v>513</v>
      </c>
      <c r="B2" s="7"/>
      <c r="C2" s="7"/>
      <c r="D2" s="7"/>
      <c r="E2" s="7"/>
      <c r="F2" s="7"/>
      <c r="G2" s="7"/>
      <c r="H2" s="7"/>
      <c r="I2" s="7"/>
      <c r="J2" s="7"/>
      <c r="K2" s="7"/>
      <c r="L2" s="7"/>
    </row>
    <row r="3" ht="14.1" customHeight="1" spans="1:12">
      <c r="A3" s="188" t="str">
        <f>CONCATENATE(封面!D9,封面!F9,封面!G9,封面!H9,封面!I9,封面!J9,封面!K9)</f>
        <v>评估基准日：2022年3月28日</v>
      </c>
      <c r="B3" s="188"/>
      <c r="C3" s="188"/>
      <c r="D3" s="188"/>
      <c r="E3" s="188"/>
      <c r="F3" s="188"/>
      <c r="G3" s="189"/>
      <c r="H3" s="189"/>
      <c r="I3" s="189"/>
      <c r="J3" s="189"/>
      <c r="K3" s="189"/>
      <c r="L3" s="189"/>
    </row>
    <row r="4" customHeight="1" spans="1:12">
      <c r="A4" s="10" t="str">
        <f>封面!D7&amp;封面!F7</f>
        <v>产权持有单位：黑龙江龙煤矿山建设有限公司</v>
      </c>
      <c r="K4" s="192"/>
      <c r="L4" s="33" t="s">
        <v>147</v>
      </c>
    </row>
    <row r="5" s="2" customFormat="1" customHeight="1" spans="1:12">
      <c r="A5" s="11" t="s">
        <v>296</v>
      </c>
      <c r="B5" s="11" t="s">
        <v>242</v>
      </c>
      <c r="C5" s="64" t="s">
        <v>243</v>
      </c>
      <c r="D5" s="99"/>
      <c r="E5" s="64" t="s">
        <v>245</v>
      </c>
      <c r="F5" s="99"/>
      <c r="G5" s="64" t="s">
        <v>246</v>
      </c>
      <c r="H5" s="99"/>
      <c r="I5" s="64" t="s">
        <v>247</v>
      </c>
      <c r="J5" s="99"/>
      <c r="K5" s="64" t="s">
        <v>327</v>
      </c>
      <c r="L5" s="99"/>
    </row>
    <row r="6" s="2" customFormat="1" customHeight="1" spans="1:12">
      <c r="A6" s="14"/>
      <c r="B6" s="14"/>
      <c r="C6" s="63" t="s">
        <v>491</v>
      </c>
      <c r="D6" s="63" t="s">
        <v>492</v>
      </c>
      <c r="E6" s="63" t="s">
        <v>491</v>
      </c>
      <c r="F6" s="63" t="s">
        <v>492</v>
      </c>
      <c r="G6" s="63" t="s">
        <v>491</v>
      </c>
      <c r="H6" s="63" t="s">
        <v>492</v>
      </c>
      <c r="I6" s="63" t="s">
        <v>491</v>
      </c>
      <c r="J6" s="63" t="s">
        <v>492</v>
      </c>
      <c r="K6" s="63" t="s">
        <v>491</v>
      </c>
      <c r="L6" s="63" t="s">
        <v>492</v>
      </c>
    </row>
    <row r="7" ht="18" customHeight="1" spans="1:12">
      <c r="A7" s="97"/>
      <c r="B7" s="97" t="s">
        <v>514</v>
      </c>
      <c r="C7" s="30" t="e">
        <f t="shared" ref="C7:J7" si="0">SUM(C8:C10)</f>
        <v>#REF!</v>
      </c>
      <c r="D7" s="30" t="e">
        <f t="shared" si="0"/>
        <v>#REF!</v>
      </c>
      <c r="E7" s="30" t="e">
        <f t="shared" si="0"/>
        <v>#REF!</v>
      </c>
      <c r="F7" s="30" t="e">
        <f t="shared" si="0"/>
        <v>#REF!</v>
      </c>
      <c r="G7" s="30" t="e">
        <f t="shared" si="0"/>
        <v>#REF!</v>
      </c>
      <c r="H7" s="30" t="e">
        <f t="shared" si="0"/>
        <v>#REF!</v>
      </c>
      <c r="I7" s="30" t="e">
        <f t="shared" si="0"/>
        <v>#REF!</v>
      </c>
      <c r="J7" s="30" t="e">
        <f t="shared" si="0"/>
        <v>#REF!</v>
      </c>
      <c r="K7" s="30" t="e">
        <f>IF(E7=0,"",I7/E7*100)</f>
        <v>#REF!</v>
      </c>
      <c r="L7" s="30" t="e">
        <f>IF(F7=0,"",J7/F7*100)</f>
        <v>#REF!</v>
      </c>
    </row>
    <row r="8" ht="18" customHeight="1" spans="1:12">
      <c r="A8" s="97" t="s">
        <v>515</v>
      </c>
      <c r="B8" s="97" t="s">
        <v>516</v>
      </c>
      <c r="C8" s="30" t="e">
        <f>房屋建筑物!#REF!</f>
        <v>#REF!</v>
      </c>
      <c r="D8" s="30" t="e">
        <f>房屋建筑物!#REF!</f>
        <v>#REF!</v>
      </c>
      <c r="E8" s="30" t="e">
        <f>房屋建筑物!#REF!</f>
        <v>#REF!</v>
      </c>
      <c r="F8" s="30" t="e">
        <f>房屋建筑物!#REF!</f>
        <v>#REF!</v>
      </c>
      <c r="G8" s="30" t="e">
        <f>房屋建筑物!#REF!</f>
        <v>#REF!</v>
      </c>
      <c r="H8" s="30" t="e">
        <f>房屋建筑物!#REF!</f>
        <v>#REF!</v>
      </c>
      <c r="I8" s="30" t="e">
        <f t="shared" ref="I8:J10" si="1">G8-E8</f>
        <v>#REF!</v>
      </c>
      <c r="J8" s="30" t="e">
        <f t="shared" si="1"/>
        <v>#REF!</v>
      </c>
      <c r="K8" s="30" t="e">
        <f t="shared" ref="K8:K22" si="2">IF(E8=0,"",I8/E8*100)</f>
        <v>#REF!</v>
      </c>
      <c r="L8" s="30" t="e">
        <f t="shared" ref="L8:L22" si="3">IF(F8=0,"",J8/F8*100)</f>
        <v>#REF!</v>
      </c>
    </row>
    <row r="9" ht="18" customHeight="1" spans="1:12">
      <c r="A9" s="97" t="s">
        <v>517</v>
      </c>
      <c r="B9" s="97" t="s">
        <v>518</v>
      </c>
      <c r="C9" s="30">
        <f>构筑物!J27</f>
        <v>0</v>
      </c>
      <c r="D9" s="30">
        <f>构筑物!K27</f>
        <v>0</v>
      </c>
      <c r="E9" s="30">
        <f>构筑物!N27</f>
        <v>0</v>
      </c>
      <c r="F9" s="30">
        <f>构筑物!O27</f>
        <v>0</v>
      </c>
      <c r="G9" s="30">
        <f>构筑物!P27</f>
        <v>0</v>
      </c>
      <c r="H9" s="30">
        <f>构筑物!R27</f>
        <v>0</v>
      </c>
      <c r="I9" s="30">
        <f t="shared" si="1"/>
        <v>0</v>
      </c>
      <c r="J9" s="30">
        <f t="shared" si="1"/>
        <v>0</v>
      </c>
      <c r="K9" s="30" t="str">
        <f t="shared" si="2"/>
        <v/>
      </c>
      <c r="L9" s="30" t="str">
        <f t="shared" si="3"/>
        <v/>
      </c>
    </row>
    <row r="10" ht="18" customHeight="1" spans="1:12">
      <c r="A10" s="97" t="s">
        <v>519</v>
      </c>
      <c r="B10" s="97" t="s">
        <v>520</v>
      </c>
      <c r="C10" s="30">
        <f>管道沟槽!J27</f>
        <v>0</v>
      </c>
      <c r="D10" s="30">
        <f>管道沟槽!K27</f>
        <v>0</v>
      </c>
      <c r="E10" s="30">
        <f>管道沟槽!N27</f>
        <v>0</v>
      </c>
      <c r="F10" s="30">
        <f>管道沟槽!O27</f>
        <v>0</v>
      </c>
      <c r="G10" s="30">
        <f>管道沟槽!P27</f>
        <v>0</v>
      </c>
      <c r="H10" s="30">
        <f>管道沟槽!R27</f>
        <v>0</v>
      </c>
      <c r="I10" s="30">
        <f t="shared" si="1"/>
        <v>0</v>
      </c>
      <c r="J10" s="30">
        <f t="shared" si="1"/>
        <v>0</v>
      </c>
      <c r="K10" s="30" t="str">
        <f t="shared" si="2"/>
        <v/>
      </c>
      <c r="L10" s="30" t="str">
        <f t="shared" si="3"/>
        <v/>
      </c>
    </row>
    <row r="11" ht="18" customHeight="1" spans="1:12">
      <c r="A11" s="97"/>
      <c r="B11" s="190"/>
      <c r="C11" s="30"/>
      <c r="D11" s="30"/>
      <c r="E11" s="30"/>
      <c r="F11" s="30"/>
      <c r="G11" s="30"/>
      <c r="H11" s="30"/>
      <c r="I11" s="30"/>
      <c r="J11" s="30"/>
      <c r="K11" s="30"/>
      <c r="L11" s="30"/>
    </row>
    <row r="12" ht="18" customHeight="1" spans="1:12">
      <c r="A12" s="97"/>
      <c r="B12" s="190"/>
      <c r="C12" s="30"/>
      <c r="D12" s="30"/>
      <c r="E12" s="30"/>
      <c r="F12" s="30"/>
      <c r="G12" s="30"/>
      <c r="H12" s="30"/>
      <c r="I12" s="30"/>
      <c r="J12" s="30"/>
      <c r="K12" s="30"/>
      <c r="L12" s="30"/>
    </row>
    <row r="13" ht="18" customHeight="1" spans="1:12">
      <c r="A13" s="97"/>
      <c r="B13" s="97" t="s">
        <v>521</v>
      </c>
      <c r="C13" s="30">
        <f t="shared" ref="C13:J13" si="4">SUM(C14:C16)</f>
        <v>0</v>
      </c>
      <c r="D13" s="30">
        <f t="shared" si="4"/>
        <v>0</v>
      </c>
      <c r="E13" s="30">
        <f t="shared" si="4"/>
        <v>0</v>
      </c>
      <c r="F13" s="30">
        <f t="shared" si="4"/>
        <v>0</v>
      </c>
      <c r="G13" s="30">
        <f t="shared" si="4"/>
        <v>0</v>
      </c>
      <c r="H13" s="30">
        <f t="shared" si="4"/>
        <v>0</v>
      </c>
      <c r="I13" s="30">
        <f t="shared" si="4"/>
        <v>0</v>
      </c>
      <c r="J13" s="30">
        <f t="shared" si="4"/>
        <v>0</v>
      </c>
      <c r="K13" s="30" t="str">
        <f t="shared" si="2"/>
        <v/>
      </c>
      <c r="L13" s="30" t="str">
        <f t="shared" si="3"/>
        <v/>
      </c>
    </row>
    <row r="14" ht="18" customHeight="1" spans="1:12">
      <c r="A14" s="97" t="s">
        <v>522</v>
      </c>
      <c r="B14" s="191" t="s">
        <v>523</v>
      </c>
      <c r="C14" s="30">
        <f>机器设备!K27</f>
        <v>0</v>
      </c>
      <c r="D14" s="30">
        <f>机器设备!L27</f>
        <v>0</v>
      </c>
      <c r="E14" s="30">
        <f>机器设备!O27</f>
        <v>0</v>
      </c>
      <c r="F14" s="30">
        <f>机器设备!P27</f>
        <v>0</v>
      </c>
      <c r="G14" s="30">
        <f>机器设备!Q27</f>
        <v>0</v>
      </c>
      <c r="H14" s="30">
        <f>机器设备!S27</f>
        <v>0</v>
      </c>
      <c r="I14" s="30">
        <f t="shared" ref="I14:J16" si="5">G14-E14</f>
        <v>0</v>
      </c>
      <c r="J14" s="30">
        <f t="shared" si="5"/>
        <v>0</v>
      </c>
      <c r="K14" s="30" t="str">
        <f t="shared" si="2"/>
        <v/>
      </c>
      <c r="L14" s="30" t="str">
        <f t="shared" si="3"/>
        <v/>
      </c>
    </row>
    <row r="15" ht="18" customHeight="1" spans="1:12">
      <c r="A15" s="97" t="s">
        <v>524</v>
      </c>
      <c r="B15" s="97" t="s">
        <v>525</v>
      </c>
      <c r="C15" s="30">
        <f>车辆!K25</f>
        <v>0</v>
      </c>
      <c r="D15" s="30">
        <f>车辆!L25</f>
        <v>0</v>
      </c>
      <c r="E15" s="30">
        <f>车辆!O25</f>
        <v>0</v>
      </c>
      <c r="F15" s="30">
        <f>车辆!P25</f>
        <v>0</v>
      </c>
      <c r="G15" s="30">
        <f>车辆!Q25</f>
        <v>0</v>
      </c>
      <c r="H15" s="30">
        <f>车辆!S25</f>
        <v>0</v>
      </c>
      <c r="I15" s="30">
        <f t="shared" si="5"/>
        <v>0</v>
      </c>
      <c r="J15" s="30">
        <f t="shared" si="5"/>
        <v>0</v>
      </c>
      <c r="K15" s="30" t="str">
        <f t="shared" si="2"/>
        <v/>
      </c>
      <c r="L15" s="30" t="str">
        <f t="shared" si="3"/>
        <v/>
      </c>
    </row>
    <row r="16" ht="18" customHeight="1" spans="1:12">
      <c r="A16" s="97" t="s">
        <v>526</v>
      </c>
      <c r="B16" s="97" t="s">
        <v>527</v>
      </c>
      <c r="C16" s="30">
        <f>电子设备!K27</f>
        <v>0</v>
      </c>
      <c r="D16" s="30">
        <f>电子设备!L27</f>
        <v>0</v>
      </c>
      <c r="E16" s="30">
        <f>电子设备!O27</f>
        <v>0</v>
      </c>
      <c r="F16" s="30">
        <f>电子设备!P27</f>
        <v>0</v>
      </c>
      <c r="G16" s="30">
        <f>电子设备!Q27</f>
        <v>0</v>
      </c>
      <c r="H16" s="30">
        <f>电子设备!S27</f>
        <v>0</v>
      </c>
      <c r="I16" s="30">
        <f t="shared" si="5"/>
        <v>0</v>
      </c>
      <c r="J16" s="30">
        <f t="shared" si="5"/>
        <v>0</v>
      </c>
      <c r="K16" s="30" t="str">
        <f t="shared" si="2"/>
        <v/>
      </c>
      <c r="L16" s="30" t="str">
        <f t="shared" si="3"/>
        <v/>
      </c>
    </row>
    <row r="17" ht="18" customHeight="1" spans="1:12">
      <c r="A17" s="97"/>
      <c r="B17" s="190"/>
      <c r="C17" s="30"/>
      <c r="D17" s="30"/>
      <c r="E17" s="30"/>
      <c r="F17" s="30"/>
      <c r="G17" s="30"/>
      <c r="H17" s="30"/>
      <c r="I17" s="30"/>
      <c r="J17" s="30"/>
      <c r="K17" s="30"/>
      <c r="L17" s="30"/>
    </row>
    <row r="18" ht="18" customHeight="1" spans="1:12">
      <c r="A18" s="97"/>
      <c r="B18" s="190"/>
      <c r="C18" s="30"/>
      <c r="D18" s="30"/>
      <c r="E18" s="30"/>
      <c r="F18" s="30"/>
      <c r="G18" s="30"/>
      <c r="H18" s="30"/>
      <c r="I18" s="30"/>
      <c r="J18" s="30"/>
      <c r="K18" s="30"/>
      <c r="L18" s="30"/>
    </row>
    <row r="19" ht="18" customHeight="1" spans="1:12">
      <c r="A19" s="97" t="s">
        <v>528</v>
      </c>
      <c r="B19" s="97" t="s">
        <v>100</v>
      </c>
      <c r="C19" s="30">
        <f>土地!J28</f>
        <v>0</v>
      </c>
      <c r="D19" s="30">
        <f>土地!K28</f>
        <v>0</v>
      </c>
      <c r="E19" s="30">
        <f>土地!N28</f>
        <v>0</v>
      </c>
      <c r="F19" s="30">
        <f>土地!O28</f>
        <v>0</v>
      </c>
      <c r="G19" s="30">
        <f>土地!P28</f>
        <v>0</v>
      </c>
      <c r="H19" s="30">
        <f>土地!Q28</f>
        <v>0</v>
      </c>
      <c r="I19" s="30">
        <f>G19-E19</f>
        <v>0</v>
      </c>
      <c r="J19" s="30">
        <f>H19-F19</f>
        <v>0</v>
      </c>
      <c r="K19" s="30" t="str">
        <f t="shared" si="2"/>
        <v/>
      </c>
      <c r="L19" s="30" t="str">
        <f t="shared" si="3"/>
        <v/>
      </c>
    </row>
    <row r="20" ht="18" customHeight="1" spans="1:12">
      <c r="A20" s="97"/>
      <c r="B20" s="63" t="s">
        <v>529</v>
      </c>
      <c r="C20" s="30" t="e">
        <f t="shared" ref="C20:J20" si="6">SUM(C7,C13,C19)</f>
        <v>#REF!</v>
      </c>
      <c r="D20" s="30" t="e">
        <f t="shared" si="6"/>
        <v>#REF!</v>
      </c>
      <c r="E20" s="30" t="e">
        <f t="shared" si="6"/>
        <v>#REF!</v>
      </c>
      <c r="F20" s="30" t="e">
        <f t="shared" si="6"/>
        <v>#REF!</v>
      </c>
      <c r="G20" s="30" t="e">
        <f t="shared" si="6"/>
        <v>#REF!</v>
      </c>
      <c r="H20" s="30" t="e">
        <f t="shared" si="6"/>
        <v>#REF!</v>
      </c>
      <c r="I20" s="30" t="e">
        <f t="shared" si="6"/>
        <v>#REF!</v>
      </c>
      <c r="J20" s="30" t="e">
        <f t="shared" si="6"/>
        <v>#REF!</v>
      </c>
      <c r="K20" s="30" t="e">
        <f t="shared" si="2"/>
        <v>#REF!</v>
      </c>
      <c r="L20" s="30" t="e">
        <f t="shared" si="3"/>
        <v>#REF!</v>
      </c>
    </row>
    <row r="21" ht="18" customHeight="1" spans="1:12">
      <c r="A21" s="97"/>
      <c r="B21" s="63" t="s">
        <v>530</v>
      </c>
      <c r="C21" s="30"/>
      <c r="D21" s="30"/>
      <c r="E21" s="30"/>
      <c r="F21" s="30">
        <f>D21</f>
        <v>0</v>
      </c>
      <c r="G21" s="30"/>
      <c r="H21" s="30">
        <v>0</v>
      </c>
      <c r="I21" s="30"/>
      <c r="J21" s="30">
        <f>H21-F21</f>
        <v>0</v>
      </c>
      <c r="K21" s="30" t="str">
        <f t="shared" si="2"/>
        <v/>
      </c>
      <c r="L21" s="30" t="str">
        <f t="shared" si="3"/>
        <v/>
      </c>
    </row>
    <row r="22" ht="18" customHeight="1" spans="1:12">
      <c r="A22" s="97"/>
      <c r="B22" s="63" t="s">
        <v>93</v>
      </c>
      <c r="C22" s="30" t="e">
        <f t="shared" ref="C22:J22" si="7">C20-C21</f>
        <v>#REF!</v>
      </c>
      <c r="D22" s="30" t="e">
        <f t="shared" si="7"/>
        <v>#REF!</v>
      </c>
      <c r="E22" s="30" t="e">
        <f t="shared" si="7"/>
        <v>#REF!</v>
      </c>
      <c r="F22" s="30" t="e">
        <f t="shared" si="7"/>
        <v>#REF!</v>
      </c>
      <c r="G22" s="30" t="e">
        <f t="shared" si="7"/>
        <v>#REF!</v>
      </c>
      <c r="H22" s="30" t="e">
        <f t="shared" si="7"/>
        <v>#REF!</v>
      </c>
      <c r="I22" s="30" t="e">
        <f t="shared" si="7"/>
        <v>#REF!</v>
      </c>
      <c r="J22" s="30" t="e">
        <f t="shared" si="7"/>
        <v>#REF!</v>
      </c>
      <c r="K22" s="30" t="e">
        <f t="shared" si="2"/>
        <v>#REF!</v>
      </c>
      <c r="L22" s="30" t="e">
        <f t="shared" si="3"/>
        <v>#REF!</v>
      </c>
    </row>
    <row r="23" customHeight="1" spans="1:7">
      <c r="A23" s="46" t="str">
        <f>封面!D11&amp;封面!G11</f>
        <v>产权持有单位填表人：徐萍</v>
      </c>
      <c r="G23" s="96" t="str">
        <f>"评估人员："&amp;封面!G24&amp;"  "&amp;封面!G26&amp;"  "&amp;封面!G28</f>
        <v>评估人员：李凤军    </v>
      </c>
    </row>
    <row r="24" customHeight="1" spans="1:1">
      <c r="A24" s="46" t="str">
        <f>CONCATENATE(封面!D13,封面!F13,封面!G13,封面!H13,封面!I13,封面!J13,封面!K13)</f>
        <v>填表日期：2022年4月1日</v>
      </c>
    </row>
  </sheetData>
  <mergeCells count="9">
    <mergeCell ref="A2:L2"/>
    <mergeCell ref="A3:L3"/>
    <mergeCell ref="C5:D5"/>
    <mergeCell ref="E5:F5"/>
    <mergeCell ref="G5:H5"/>
    <mergeCell ref="I5:J5"/>
    <mergeCell ref="K5:L5"/>
    <mergeCell ref="A5:A6"/>
    <mergeCell ref="B5:B6"/>
  </mergeCells>
  <hyperlinks>
    <hyperlink ref="A1" location="索引目录!C35" display="返回索引页"/>
    <hyperlink ref="B8" location="房屋建筑物!A1" display="固定资产-房屋建筑物"/>
    <hyperlink ref="B9" location="构筑物!A1" display="固定资产-构筑物及其他辅助设施"/>
    <hyperlink ref="B10" location="管道沟槽!A1" display="固定资产-管道及沟槽"/>
    <hyperlink ref="B14" location="机器设备!A1" display="固定资产-机器设备"/>
    <hyperlink ref="B15" location="车辆!A1" display="固定资产-车辆"/>
    <hyperlink ref="B16" location="电子设备!A1" display="固定资产-电子设备"/>
    <hyperlink ref="B1" location="分类汇总!B25" display="返回"/>
    <hyperlink ref="B19" location="土地!A1" display="土地"/>
  </hyperlinks>
  <printOptions horizontalCentered="1"/>
  <pageMargins left="0.354166666666667" right="0.354166666666667" top="0.786805555555556" bottom="0.786805555555556" header="1" footer="0.511805555555556"/>
  <pageSetup paperSize="9" orientation="landscape"/>
  <headerFooter alignWithMargins="0">
    <oddHeader>&amp;R&amp;"宋体,常规"&amp;10表&amp;"Times New Roman,常规"4-6
&amp;"宋体,常规"共&amp;"Times New Roman,常规"&amp;N&amp;"宋体,常规"页第&amp;"Times New Roman,常规"&amp;P&amp;"宋体,常规"页</oddHead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view="pageBreakPreview" zoomScaleNormal="100" workbookViewId="0">
      <selection activeCell="F14" sqref="F14"/>
    </sheetView>
  </sheetViews>
  <sheetFormatPr defaultColWidth="9" defaultRowHeight="15.75" customHeight="1" outlineLevelRow="7"/>
  <cols>
    <col min="1" max="1" width="5" style="159" customWidth="1"/>
    <col min="2" max="2" width="22.125" style="159" customWidth="1"/>
    <col min="3" max="3" width="15.375" style="159" customWidth="1"/>
    <col min="4" max="4" width="26.125" style="159" customWidth="1" outlineLevel="1"/>
    <col min="5" max="7" width="24.625" style="159" customWidth="1" outlineLevel="1"/>
    <col min="8" max="8" width="6.875" style="159" customWidth="1"/>
    <col min="9" max="9" width="5.5" style="159" customWidth="1" outlineLevel="1"/>
    <col min="10" max="10" width="5.75" style="159" customWidth="1" outlineLevel="1"/>
    <col min="11" max="11" width="8.5" style="159" customWidth="1"/>
    <col min="12" max="12" width="9" style="159" customWidth="1"/>
    <col min="13" max="13" width="17" style="159" customWidth="1"/>
    <col min="14" max="16384" width="9" style="159"/>
  </cols>
  <sheetData>
    <row r="1" s="168" customFormat="1" ht="30" customHeight="1" spans="1:13">
      <c r="A1" s="169" t="s">
        <v>531</v>
      </c>
      <c r="B1" s="169"/>
      <c r="C1" s="169"/>
      <c r="D1" s="169"/>
      <c r="E1" s="169"/>
      <c r="F1" s="169"/>
      <c r="G1" s="169"/>
      <c r="H1" s="169"/>
      <c r="I1" s="169"/>
      <c r="J1" s="169"/>
      <c r="K1" s="169"/>
      <c r="L1" s="169"/>
      <c r="M1" s="169"/>
    </row>
    <row r="2" customHeight="1" spans="1:13">
      <c r="A2" s="170"/>
      <c r="K2" s="177" t="s">
        <v>532</v>
      </c>
      <c r="L2" s="177"/>
      <c r="M2" s="177"/>
    </row>
    <row r="3" s="159" customFormat="1" customHeight="1" spans="1:13">
      <c r="A3" s="128" t="s">
        <v>210</v>
      </c>
      <c r="B3" s="128" t="s">
        <v>483</v>
      </c>
      <c r="C3" s="128" t="s">
        <v>533</v>
      </c>
      <c r="D3" s="94" t="s">
        <v>534</v>
      </c>
      <c r="E3" s="171" t="s">
        <v>535</v>
      </c>
      <c r="F3" s="171" t="s">
        <v>536</v>
      </c>
      <c r="G3" s="108" t="s">
        <v>537</v>
      </c>
      <c r="H3" s="108" t="s">
        <v>486</v>
      </c>
      <c r="I3" s="108" t="s">
        <v>538</v>
      </c>
      <c r="J3" s="108" t="s">
        <v>539</v>
      </c>
      <c r="K3" s="178" t="s">
        <v>540</v>
      </c>
      <c r="L3" s="108" t="s">
        <v>541</v>
      </c>
      <c r="M3" s="94" t="s">
        <v>213</v>
      </c>
    </row>
    <row r="4" s="159" customFormat="1" ht="31.5" customHeight="1" spans="1:13">
      <c r="A4" s="127"/>
      <c r="B4" s="127"/>
      <c r="C4" s="127"/>
      <c r="D4" s="127"/>
      <c r="E4" s="172"/>
      <c r="F4" s="172"/>
      <c r="G4" s="109"/>
      <c r="H4" s="109"/>
      <c r="I4" s="109"/>
      <c r="J4" s="109"/>
      <c r="K4" s="179"/>
      <c r="L4" s="109"/>
      <c r="M4" s="127"/>
    </row>
    <row r="5" ht="55.5" customHeight="1" spans="1:15">
      <c r="A5" s="173">
        <v>1</v>
      </c>
      <c r="B5" s="174" t="s">
        <v>542</v>
      </c>
      <c r="C5" s="175" t="s">
        <v>543</v>
      </c>
      <c r="D5" s="94" t="s">
        <v>544</v>
      </c>
      <c r="E5" s="175">
        <v>169.93</v>
      </c>
      <c r="F5" s="175" t="s">
        <v>545</v>
      </c>
      <c r="G5" s="175" t="s">
        <v>542</v>
      </c>
      <c r="H5" s="176" t="s">
        <v>546</v>
      </c>
      <c r="I5" s="173">
        <v>19</v>
      </c>
      <c r="J5" s="180" t="s">
        <v>547</v>
      </c>
      <c r="K5" s="181">
        <v>195700</v>
      </c>
      <c r="L5" s="182">
        <v>200000</v>
      </c>
      <c r="M5" s="108" t="s">
        <v>548</v>
      </c>
      <c r="O5" s="183"/>
    </row>
    <row r="6" ht="55.5" customHeight="1" spans="1:13">
      <c r="A6" s="173">
        <v>2</v>
      </c>
      <c r="B6" s="174" t="s">
        <v>549</v>
      </c>
      <c r="C6" s="175" t="s">
        <v>550</v>
      </c>
      <c r="D6" s="94" t="s">
        <v>551</v>
      </c>
      <c r="E6" s="175">
        <v>161.09</v>
      </c>
      <c r="F6" s="175" t="s">
        <v>545</v>
      </c>
      <c r="G6" s="175" t="s">
        <v>549</v>
      </c>
      <c r="H6" s="176" t="s">
        <v>546</v>
      </c>
      <c r="I6" s="173">
        <v>19</v>
      </c>
      <c r="J6" s="173">
        <v>16</v>
      </c>
      <c r="K6" s="184"/>
      <c r="L6" s="185"/>
      <c r="M6" s="186"/>
    </row>
    <row r="7" ht="55.5" customHeight="1" spans="1:13">
      <c r="A7" s="173">
        <v>3</v>
      </c>
      <c r="B7" s="174" t="s">
        <v>552</v>
      </c>
      <c r="C7" s="175" t="s">
        <v>553</v>
      </c>
      <c r="D7" s="94" t="s">
        <v>554</v>
      </c>
      <c r="E7" s="175">
        <v>266.28</v>
      </c>
      <c r="F7" s="175" t="s">
        <v>545</v>
      </c>
      <c r="G7" s="175" t="s">
        <v>552</v>
      </c>
      <c r="H7" s="176" t="s">
        <v>546</v>
      </c>
      <c r="I7" s="173">
        <v>19</v>
      </c>
      <c r="J7" s="173">
        <v>16</v>
      </c>
      <c r="K7" s="187"/>
      <c r="L7" s="185"/>
      <c r="M7" s="109"/>
    </row>
    <row r="8" customHeight="1" spans="5:5">
      <c r="E8" s="159">
        <f>SUM(E5:E7)</f>
        <v>597.3</v>
      </c>
    </row>
  </sheetData>
  <mergeCells count="18">
    <mergeCell ref="A1:M1"/>
    <mergeCell ref="K2:M2"/>
    <mergeCell ref="A3:A4"/>
    <mergeCell ref="B3:B4"/>
    <mergeCell ref="C3:C4"/>
    <mergeCell ref="D3:D4"/>
    <mergeCell ref="E3:E4"/>
    <mergeCell ref="F3:F4"/>
    <mergeCell ref="G3:G4"/>
    <mergeCell ref="H3:H4"/>
    <mergeCell ref="I3:I4"/>
    <mergeCell ref="J3:J4"/>
    <mergeCell ref="K3:K4"/>
    <mergeCell ref="K5:K7"/>
    <mergeCell ref="L3:L4"/>
    <mergeCell ref="L5:L7"/>
    <mergeCell ref="M3:M4"/>
    <mergeCell ref="M5:M7"/>
  </mergeCells>
  <printOptions horizontalCentered="1"/>
  <pageMargins left="0.354330708661417" right="0.354330708661417" top="0.94488188976378" bottom="0.78740157480315" header="1.02362204724409" footer="0.511811023622047"/>
  <pageSetup paperSize="9" scale="65" fitToHeight="0" orientation="landscape"/>
  <headerFooter alignWithMargins="0">
    <oddHeader>&amp;R&amp;"宋体,常规"&amp;10表&amp;"Times New Roman,常规"4-6-1
&amp;"宋体,常规"共&amp;"Times New Roman,常规"&amp;N&amp;"宋体,常规"页第&amp;"Times New Roman,常规"&amp;P&amp;"宋体,常规"页</oddHead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workbookViewId="0">
      <selection activeCell="F13" sqref="F13"/>
    </sheetView>
  </sheetViews>
  <sheetFormatPr defaultColWidth="9" defaultRowHeight="15.75" customHeight="1"/>
  <cols>
    <col min="1" max="1" width="5.875" style="3" customWidth="1"/>
    <col min="2" max="2" width="14.75" style="3" customWidth="1"/>
    <col min="3" max="3" width="5.625" style="3" customWidth="1"/>
    <col min="4" max="4" width="8" style="3" customWidth="1" outlineLevel="1"/>
    <col min="5" max="5" width="8.875" style="3" customWidth="1"/>
    <col min="6" max="6" width="4.375" style="3" customWidth="1"/>
    <col min="7" max="7" width="5.125" style="3" customWidth="1"/>
    <col min="8" max="8" width="5.25" style="3" customWidth="1"/>
    <col min="9" max="9" width="7.75" style="3" customWidth="1"/>
    <col min="10" max="13" width="11" style="3" customWidth="1" outlineLevel="1"/>
    <col min="14" max="16" width="11" style="3" customWidth="1"/>
    <col min="17" max="17" width="7.25" style="3" customWidth="1"/>
    <col min="18" max="18" width="11" style="3" customWidth="1"/>
    <col min="19" max="19" width="7.5" style="3" customWidth="1"/>
    <col min="20" max="20" width="7.625" style="3" customWidth="1"/>
    <col min="21" max="21" width="7.25" style="3" customWidth="1"/>
    <col min="22" max="16384" width="9" style="3"/>
  </cols>
  <sheetData>
    <row r="1" spans="1:24">
      <c r="A1" s="4" t="s">
        <v>118</v>
      </c>
      <c r="B1" s="5" t="s">
        <v>240</v>
      </c>
      <c r="C1" s="6"/>
      <c r="D1" s="6"/>
      <c r="E1" s="6"/>
      <c r="F1" s="6"/>
      <c r="G1" s="6"/>
      <c r="H1" s="6"/>
      <c r="I1" s="6"/>
      <c r="J1" s="6"/>
      <c r="K1" s="6"/>
      <c r="L1" s="6"/>
      <c r="M1" s="6"/>
      <c r="N1" s="6"/>
      <c r="O1" s="6"/>
      <c r="P1" s="6"/>
      <c r="Q1" s="6"/>
      <c r="R1" s="6"/>
      <c r="S1" s="6"/>
      <c r="T1" s="6"/>
      <c r="U1" s="6"/>
      <c r="V1" s="6"/>
      <c r="W1" s="6"/>
      <c r="X1" s="6"/>
    </row>
    <row r="2" s="1" customFormat="1" ht="30" customHeight="1" spans="1:24">
      <c r="A2" s="7" t="s">
        <v>555</v>
      </c>
      <c r="B2" s="8"/>
      <c r="C2" s="8"/>
      <c r="D2" s="8"/>
      <c r="E2" s="8"/>
      <c r="F2" s="8"/>
      <c r="G2" s="8"/>
      <c r="H2" s="8"/>
      <c r="I2" s="8"/>
      <c r="J2" s="8"/>
      <c r="K2" s="8"/>
      <c r="L2" s="8"/>
      <c r="M2" s="8"/>
      <c r="N2" s="8"/>
      <c r="O2" s="8"/>
      <c r="P2" s="8"/>
      <c r="Q2" s="8"/>
      <c r="R2" s="8"/>
      <c r="S2" s="8"/>
      <c r="T2" s="8"/>
      <c r="U2" s="8"/>
      <c r="V2" s="8"/>
      <c r="W2" s="8"/>
      <c r="X2" s="8"/>
    </row>
    <row r="3" ht="14.1" customHeight="1" spans="1:24">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c r="V3" s="6"/>
      <c r="W3" s="6"/>
      <c r="X3" s="6"/>
    </row>
    <row r="4" customHeight="1" spans="1:21">
      <c r="A4" s="10" t="str">
        <f>封面!D7&amp;封面!F7</f>
        <v>产权持有单位：黑龙江龙煤矿山建设有限公司</v>
      </c>
      <c r="U4" s="33" t="s">
        <v>147</v>
      </c>
    </row>
    <row r="5" s="2" customFormat="1" customHeight="1" spans="1:21">
      <c r="A5" s="120" t="s">
        <v>210</v>
      </c>
      <c r="B5" s="114" t="s">
        <v>556</v>
      </c>
      <c r="C5" s="120" t="s">
        <v>486</v>
      </c>
      <c r="D5" s="113" t="s">
        <v>557</v>
      </c>
      <c r="E5" s="112" t="s">
        <v>487</v>
      </c>
      <c r="F5" s="112" t="s">
        <v>558</v>
      </c>
      <c r="G5" s="112" t="s">
        <v>559</v>
      </c>
      <c r="H5" s="164" t="s">
        <v>407</v>
      </c>
      <c r="I5" s="112" t="s">
        <v>560</v>
      </c>
      <c r="J5" s="120" t="s">
        <v>243</v>
      </c>
      <c r="K5" s="114"/>
      <c r="L5" s="166" t="s">
        <v>318</v>
      </c>
      <c r="M5" s="167"/>
      <c r="N5" s="120" t="s">
        <v>245</v>
      </c>
      <c r="O5" s="114"/>
      <c r="P5" s="11" t="s">
        <v>246</v>
      </c>
      <c r="Q5" s="14"/>
      <c r="R5" s="14"/>
      <c r="S5" s="12" t="s">
        <v>248</v>
      </c>
      <c r="T5" s="12" t="s">
        <v>490</v>
      </c>
      <c r="U5" s="12" t="s">
        <v>213</v>
      </c>
    </row>
    <row r="6" s="2" customFormat="1" customHeight="1" spans="1:21">
      <c r="A6" s="114"/>
      <c r="B6" s="114"/>
      <c r="C6" s="114"/>
      <c r="D6" s="115"/>
      <c r="E6" s="114"/>
      <c r="F6" s="114"/>
      <c r="G6" s="114"/>
      <c r="H6" s="165"/>
      <c r="I6" s="114"/>
      <c r="J6" s="120" t="s">
        <v>491</v>
      </c>
      <c r="K6" s="120" t="s">
        <v>492</v>
      </c>
      <c r="L6" s="120" t="s">
        <v>491</v>
      </c>
      <c r="M6" s="120" t="s">
        <v>492</v>
      </c>
      <c r="N6" s="120" t="s">
        <v>491</v>
      </c>
      <c r="O6" s="120" t="s">
        <v>492</v>
      </c>
      <c r="P6" s="11" t="s">
        <v>491</v>
      </c>
      <c r="Q6" s="11" t="s">
        <v>427</v>
      </c>
      <c r="R6" s="11" t="s">
        <v>492</v>
      </c>
      <c r="S6" s="14"/>
      <c r="T6" s="14"/>
      <c r="U6" s="14"/>
    </row>
    <row r="7" customHeight="1" spans="1:21">
      <c r="A7" s="14"/>
      <c r="B7" s="16"/>
      <c r="C7" s="11"/>
      <c r="D7" s="17"/>
      <c r="E7" s="121"/>
      <c r="F7" s="18"/>
      <c r="G7" s="14"/>
      <c r="H7" s="14"/>
      <c r="I7" s="32"/>
      <c r="J7" s="30"/>
      <c r="K7" s="30"/>
      <c r="L7" s="30"/>
      <c r="M7" s="30"/>
      <c r="N7" s="122"/>
      <c r="O7" s="122"/>
      <c r="P7" s="30"/>
      <c r="Q7" s="72"/>
      <c r="R7" s="30"/>
      <c r="S7" s="30"/>
      <c r="T7" s="30"/>
      <c r="U7" s="19"/>
    </row>
    <row r="8" customHeight="1" spans="1:21">
      <c r="A8" s="14"/>
      <c r="B8" s="16"/>
      <c r="C8" s="11"/>
      <c r="D8" s="17"/>
      <c r="E8" s="121"/>
      <c r="F8" s="18"/>
      <c r="G8" s="14"/>
      <c r="H8" s="14"/>
      <c r="I8" s="32"/>
      <c r="J8" s="30"/>
      <c r="K8" s="30"/>
      <c r="L8" s="30"/>
      <c r="M8" s="30"/>
      <c r="N8" s="122"/>
      <c r="O8" s="122"/>
      <c r="P8" s="30"/>
      <c r="Q8" s="72"/>
      <c r="R8" s="30"/>
      <c r="S8" s="30"/>
      <c r="T8" s="30"/>
      <c r="U8" s="19"/>
    </row>
    <row r="9" customHeight="1" spans="1:21">
      <c r="A9" s="14"/>
      <c r="B9" s="19"/>
      <c r="C9" s="14"/>
      <c r="D9" s="17"/>
      <c r="E9" s="18"/>
      <c r="F9" s="18"/>
      <c r="G9" s="14"/>
      <c r="H9" s="14"/>
      <c r="I9" s="32"/>
      <c r="J9" s="30"/>
      <c r="K9" s="30"/>
      <c r="L9" s="30"/>
      <c r="M9" s="30"/>
      <c r="N9" s="30"/>
      <c r="O9" s="30"/>
      <c r="P9" s="30"/>
      <c r="Q9" s="72"/>
      <c r="R9" s="30">
        <f t="shared" ref="R9:R25" si="0">ROUND(P9*Q9/100,0)</f>
        <v>0</v>
      </c>
      <c r="S9" s="30" t="str">
        <f t="shared" ref="S9:S25" si="1">IF(O9=0,"",(R9-O9)/O9*100)</f>
        <v/>
      </c>
      <c r="T9" s="30"/>
      <c r="U9" s="19"/>
    </row>
    <row r="10" customHeight="1" spans="1:21">
      <c r="A10" s="14"/>
      <c r="B10" s="19"/>
      <c r="C10" s="14"/>
      <c r="D10" s="17"/>
      <c r="E10" s="18"/>
      <c r="F10" s="18"/>
      <c r="G10" s="14"/>
      <c r="H10" s="14"/>
      <c r="I10" s="32"/>
      <c r="J10" s="30"/>
      <c r="K10" s="30"/>
      <c r="L10" s="30"/>
      <c r="M10" s="30"/>
      <c r="N10" s="30"/>
      <c r="O10" s="30"/>
      <c r="P10" s="30"/>
      <c r="Q10" s="72"/>
      <c r="R10" s="30">
        <f t="shared" si="0"/>
        <v>0</v>
      </c>
      <c r="S10" s="30" t="str">
        <f t="shared" si="1"/>
        <v/>
      </c>
      <c r="T10" s="30"/>
      <c r="U10" s="19"/>
    </row>
    <row r="11" customHeight="1" spans="1:21">
      <c r="A11" s="14"/>
      <c r="B11" s="19"/>
      <c r="C11" s="14"/>
      <c r="D11" s="17"/>
      <c r="E11" s="18"/>
      <c r="F11" s="18"/>
      <c r="G11" s="14"/>
      <c r="H11" s="14"/>
      <c r="I11" s="32"/>
      <c r="J11" s="30"/>
      <c r="K11" s="30"/>
      <c r="L11" s="30"/>
      <c r="M11" s="30"/>
      <c r="N11" s="30"/>
      <c r="O11" s="30"/>
      <c r="P11" s="30"/>
      <c r="Q11" s="72"/>
      <c r="R11" s="30">
        <f t="shared" si="0"/>
        <v>0</v>
      </c>
      <c r="S11" s="30" t="str">
        <f t="shared" si="1"/>
        <v/>
      </c>
      <c r="T11" s="30"/>
      <c r="U11" s="19"/>
    </row>
    <row r="12" customHeight="1" spans="1:21">
      <c r="A12" s="14"/>
      <c r="B12" s="19"/>
      <c r="C12" s="14"/>
      <c r="D12" s="17"/>
      <c r="E12" s="18"/>
      <c r="F12" s="18"/>
      <c r="G12" s="14"/>
      <c r="H12" s="14"/>
      <c r="I12" s="32"/>
      <c r="J12" s="30"/>
      <c r="K12" s="30"/>
      <c r="L12" s="30"/>
      <c r="M12" s="30"/>
      <c r="N12" s="30"/>
      <c r="O12" s="30"/>
      <c r="P12" s="30"/>
      <c r="Q12" s="72"/>
      <c r="R12" s="30">
        <f t="shared" si="0"/>
        <v>0</v>
      </c>
      <c r="S12" s="30" t="str">
        <f t="shared" si="1"/>
        <v/>
      </c>
      <c r="T12" s="30"/>
      <c r="U12" s="19"/>
    </row>
    <row r="13" customHeight="1" spans="1:21">
      <c r="A13" s="14"/>
      <c r="B13" s="19"/>
      <c r="C13" s="14"/>
      <c r="D13" s="17"/>
      <c r="E13" s="18"/>
      <c r="F13" s="18"/>
      <c r="G13" s="14"/>
      <c r="H13" s="14"/>
      <c r="I13" s="32"/>
      <c r="J13" s="30"/>
      <c r="K13" s="30"/>
      <c r="L13" s="30"/>
      <c r="M13" s="30"/>
      <c r="N13" s="30"/>
      <c r="O13" s="30"/>
      <c r="P13" s="30"/>
      <c r="Q13" s="72"/>
      <c r="R13" s="30">
        <f t="shared" si="0"/>
        <v>0</v>
      </c>
      <c r="S13" s="30" t="str">
        <f t="shared" si="1"/>
        <v/>
      </c>
      <c r="T13" s="30"/>
      <c r="U13" s="19"/>
    </row>
    <row r="14" customHeight="1" spans="1:21">
      <c r="A14" s="14"/>
      <c r="B14" s="19"/>
      <c r="C14" s="14"/>
      <c r="D14" s="17"/>
      <c r="E14" s="18"/>
      <c r="F14" s="18"/>
      <c r="G14" s="14"/>
      <c r="H14" s="14"/>
      <c r="I14" s="32"/>
      <c r="J14" s="30"/>
      <c r="K14" s="30"/>
      <c r="L14" s="30"/>
      <c r="M14" s="30"/>
      <c r="N14" s="30"/>
      <c r="O14" s="30"/>
      <c r="P14" s="30"/>
      <c r="Q14" s="72"/>
      <c r="R14" s="30">
        <f t="shared" si="0"/>
        <v>0</v>
      </c>
      <c r="S14" s="30" t="str">
        <f t="shared" si="1"/>
        <v/>
      </c>
      <c r="T14" s="30"/>
      <c r="U14" s="19"/>
    </row>
    <row r="15" customHeight="1" spans="1:21">
      <c r="A15" s="14"/>
      <c r="B15" s="19"/>
      <c r="C15" s="14"/>
      <c r="D15" s="17"/>
      <c r="E15" s="18"/>
      <c r="F15" s="18"/>
      <c r="G15" s="14"/>
      <c r="H15" s="14"/>
      <c r="I15" s="32"/>
      <c r="J15" s="30"/>
      <c r="K15" s="30"/>
      <c r="L15" s="30"/>
      <c r="M15" s="30"/>
      <c r="N15" s="30"/>
      <c r="O15" s="30"/>
      <c r="P15" s="30"/>
      <c r="Q15" s="72"/>
      <c r="R15" s="30">
        <f t="shared" si="0"/>
        <v>0</v>
      </c>
      <c r="S15" s="30" t="str">
        <f t="shared" si="1"/>
        <v/>
      </c>
      <c r="T15" s="30"/>
      <c r="U15" s="19"/>
    </row>
    <row r="16" customHeight="1" spans="1:21">
      <c r="A16" s="14"/>
      <c r="B16" s="19"/>
      <c r="C16" s="14"/>
      <c r="D16" s="17"/>
      <c r="E16" s="18"/>
      <c r="F16" s="18"/>
      <c r="G16" s="14"/>
      <c r="H16" s="14"/>
      <c r="I16" s="32"/>
      <c r="J16" s="30"/>
      <c r="K16" s="30"/>
      <c r="L16" s="30"/>
      <c r="M16" s="30"/>
      <c r="N16" s="30"/>
      <c r="O16" s="30"/>
      <c r="P16" s="30"/>
      <c r="Q16" s="72"/>
      <c r="R16" s="30">
        <f t="shared" si="0"/>
        <v>0</v>
      </c>
      <c r="S16" s="30" t="str">
        <f t="shared" si="1"/>
        <v/>
      </c>
      <c r="T16" s="30"/>
      <c r="U16" s="19"/>
    </row>
    <row r="17" customHeight="1" spans="1:21">
      <c r="A17" s="14"/>
      <c r="B17" s="19"/>
      <c r="C17" s="14"/>
      <c r="D17" s="17"/>
      <c r="E17" s="18"/>
      <c r="F17" s="18"/>
      <c r="G17" s="14"/>
      <c r="H17" s="14"/>
      <c r="I17" s="32"/>
      <c r="J17" s="30"/>
      <c r="K17" s="30"/>
      <c r="L17" s="30"/>
      <c r="M17" s="30"/>
      <c r="N17" s="30"/>
      <c r="O17" s="30"/>
      <c r="P17" s="30"/>
      <c r="Q17" s="72"/>
      <c r="R17" s="30">
        <f t="shared" si="0"/>
        <v>0</v>
      </c>
      <c r="S17" s="30" t="str">
        <f t="shared" si="1"/>
        <v/>
      </c>
      <c r="T17" s="30"/>
      <c r="U17" s="19"/>
    </row>
    <row r="18" customHeight="1" spans="1:21">
      <c r="A18" s="14"/>
      <c r="B18" s="19"/>
      <c r="C18" s="14"/>
      <c r="D18" s="17"/>
      <c r="E18" s="18"/>
      <c r="F18" s="18"/>
      <c r="G18" s="14"/>
      <c r="H18" s="14"/>
      <c r="I18" s="32"/>
      <c r="J18" s="30"/>
      <c r="K18" s="30"/>
      <c r="L18" s="30"/>
      <c r="M18" s="30"/>
      <c r="N18" s="30"/>
      <c r="O18" s="30"/>
      <c r="P18" s="30"/>
      <c r="Q18" s="72"/>
      <c r="R18" s="30">
        <f t="shared" si="0"/>
        <v>0</v>
      </c>
      <c r="S18" s="30" t="str">
        <f t="shared" si="1"/>
        <v/>
      </c>
      <c r="T18" s="30"/>
      <c r="U18" s="19"/>
    </row>
    <row r="19" customHeight="1" spans="1:21">
      <c r="A19" s="14"/>
      <c r="B19" s="19"/>
      <c r="C19" s="14"/>
      <c r="D19" s="17"/>
      <c r="E19" s="18"/>
      <c r="F19" s="18"/>
      <c r="G19" s="14"/>
      <c r="H19" s="14"/>
      <c r="I19" s="32"/>
      <c r="J19" s="30"/>
      <c r="K19" s="30"/>
      <c r="L19" s="30"/>
      <c r="M19" s="30"/>
      <c r="N19" s="30"/>
      <c r="O19" s="30"/>
      <c r="P19" s="30"/>
      <c r="Q19" s="72"/>
      <c r="R19" s="30">
        <f t="shared" si="0"/>
        <v>0</v>
      </c>
      <c r="S19" s="30" t="str">
        <f t="shared" si="1"/>
        <v/>
      </c>
      <c r="T19" s="30"/>
      <c r="U19" s="19"/>
    </row>
    <row r="20" customHeight="1" spans="1:21">
      <c r="A20" s="14"/>
      <c r="B20" s="19"/>
      <c r="C20" s="14"/>
      <c r="D20" s="17"/>
      <c r="E20" s="18"/>
      <c r="F20" s="18"/>
      <c r="G20" s="14"/>
      <c r="H20" s="14"/>
      <c r="I20" s="32"/>
      <c r="J20" s="30"/>
      <c r="K20" s="30"/>
      <c r="L20" s="30"/>
      <c r="M20" s="30"/>
      <c r="N20" s="30"/>
      <c r="O20" s="30"/>
      <c r="P20" s="30"/>
      <c r="Q20" s="72"/>
      <c r="R20" s="30">
        <f t="shared" si="0"/>
        <v>0</v>
      </c>
      <c r="S20" s="30" t="str">
        <f t="shared" si="1"/>
        <v/>
      </c>
      <c r="T20" s="30"/>
      <c r="U20" s="19"/>
    </row>
    <row r="21" customHeight="1" spans="1:21">
      <c r="A21" s="14"/>
      <c r="B21" s="19"/>
      <c r="C21" s="14"/>
      <c r="D21" s="17"/>
      <c r="E21" s="18"/>
      <c r="F21" s="18"/>
      <c r="G21" s="14"/>
      <c r="H21" s="14"/>
      <c r="I21" s="32"/>
      <c r="J21" s="30"/>
      <c r="K21" s="30"/>
      <c r="L21" s="30"/>
      <c r="M21" s="30"/>
      <c r="N21" s="30"/>
      <c r="O21" s="30"/>
      <c r="P21" s="30"/>
      <c r="Q21" s="72"/>
      <c r="R21" s="30">
        <f t="shared" si="0"/>
        <v>0</v>
      </c>
      <c r="S21" s="30" t="str">
        <f t="shared" si="1"/>
        <v/>
      </c>
      <c r="T21" s="30"/>
      <c r="U21" s="19"/>
    </row>
    <row r="22" customHeight="1" spans="1:21">
      <c r="A22" s="14"/>
      <c r="B22" s="19"/>
      <c r="C22" s="14"/>
      <c r="D22" s="17"/>
      <c r="E22" s="18"/>
      <c r="F22" s="18"/>
      <c r="G22" s="14"/>
      <c r="H22" s="14"/>
      <c r="I22" s="32"/>
      <c r="J22" s="30"/>
      <c r="K22" s="30"/>
      <c r="L22" s="30"/>
      <c r="M22" s="30"/>
      <c r="N22" s="30"/>
      <c r="O22" s="30"/>
      <c r="P22" s="30"/>
      <c r="Q22" s="72"/>
      <c r="R22" s="30">
        <f t="shared" si="0"/>
        <v>0</v>
      </c>
      <c r="S22" s="30" t="str">
        <f t="shared" si="1"/>
        <v/>
      </c>
      <c r="T22" s="30"/>
      <c r="U22" s="19"/>
    </row>
    <row r="23" customHeight="1" spans="1:21">
      <c r="A23" s="14"/>
      <c r="B23" s="19"/>
      <c r="C23" s="14"/>
      <c r="D23" s="17"/>
      <c r="E23" s="18"/>
      <c r="F23" s="18"/>
      <c r="G23" s="14"/>
      <c r="H23" s="14"/>
      <c r="I23" s="32"/>
      <c r="J23" s="30"/>
      <c r="K23" s="30"/>
      <c r="L23" s="30"/>
      <c r="M23" s="30"/>
      <c r="N23" s="30"/>
      <c r="O23" s="30"/>
      <c r="P23" s="30"/>
      <c r="Q23" s="72"/>
      <c r="R23" s="30">
        <f t="shared" si="0"/>
        <v>0</v>
      </c>
      <c r="S23" s="30" t="str">
        <f t="shared" si="1"/>
        <v/>
      </c>
      <c r="T23" s="30"/>
      <c r="U23" s="19"/>
    </row>
    <row r="24" customHeight="1" spans="1:21">
      <c r="A24" s="14"/>
      <c r="B24" s="19"/>
      <c r="C24" s="14"/>
      <c r="D24" s="17"/>
      <c r="E24" s="18"/>
      <c r="F24" s="18"/>
      <c r="G24" s="14"/>
      <c r="H24" s="14"/>
      <c r="I24" s="32"/>
      <c r="J24" s="30"/>
      <c r="K24" s="30"/>
      <c r="L24" s="30"/>
      <c r="M24" s="30"/>
      <c r="N24" s="30"/>
      <c r="O24" s="30"/>
      <c r="P24" s="30"/>
      <c r="Q24" s="72"/>
      <c r="R24" s="30">
        <f t="shared" si="0"/>
        <v>0</v>
      </c>
      <c r="S24" s="30" t="str">
        <f t="shared" si="1"/>
        <v/>
      </c>
      <c r="T24" s="30"/>
      <c r="U24" s="19"/>
    </row>
    <row r="25" customHeight="1" spans="1:21">
      <c r="A25" s="14"/>
      <c r="B25" s="19"/>
      <c r="C25" s="14"/>
      <c r="D25" s="17"/>
      <c r="E25" s="18"/>
      <c r="F25" s="18"/>
      <c r="G25" s="14"/>
      <c r="H25" s="14"/>
      <c r="I25" s="32"/>
      <c r="J25" s="30"/>
      <c r="K25" s="30"/>
      <c r="L25" s="30"/>
      <c r="M25" s="30"/>
      <c r="N25" s="30"/>
      <c r="O25" s="30"/>
      <c r="P25" s="30"/>
      <c r="Q25" s="72"/>
      <c r="R25" s="30">
        <f t="shared" si="0"/>
        <v>0</v>
      </c>
      <c r="S25" s="30" t="str">
        <f t="shared" si="1"/>
        <v/>
      </c>
      <c r="T25" s="30"/>
      <c r="U25" s="19"/>
    </row>
    <row r="26" customHeight="1" spans="1:21">
      <c r="A26" s="14"/>
      <c r="B26" s="19"/>
      <c r="C26" s="14"/>
      <c r="D26" s="17"/>
      <c r="E26" s="18"/>
      <c r="F26" s="18"/>
      <c r="G26" s="14"/>
      <c r="H26" s="14"/>
      <c r="I26" s="32"/>
      <c r="J26" s="30"/>
      <c r="K26" s="30"/>
      <c r="L26" s="30"/>
      <c r="M26" s="30"/>
      <c r="N26" s="30"/>
      <c r="O26" s="30"/>
      <c r="P26" s="30"/>
      <c r="Q26" s="72"/>
      <c r="R26" s="30"/>
      <c r="S26" s="30"/>
      <c r="T26" s="30"/>
      <c r="U26" s="19"/>
    </row>
    <row r="27" customHeight="1" spans="1:21">
      <c r="A27" s="20" t="s">
        <v>357</v>
      </c>
      <c r="B27" s="21"/>
      <c r="C27" s="22"/>
      <c r="D27" s="17"/>
      <c r="E27" s="18"/>
      <c r="F27" s="18"/>
      <c r="G27" s="14"/>
      <c r="H27" s="14"/>
      <c r="I27" s="32"/>
      <c r="J27" s="30">
        <f>SUM(J7:J26)</f>
        <v>0</v>
      </c>
      <c r="K27" s="30">
        <f>SUM(K7:K26)</f>
        <v>0</v>
      </c>
      <c r="L27" s="30"/>
      <c r="M27" s="30"/>
      <c r="N27" s="30">
        <f>SUM(N7:N26)</f>
        <v>0</v>
      </c>
      <c r="O27" s="30">
        <f>SUM(O7:O26)</f>
        <v>0</v>
      </c>
      <c r="P27" s="30">
        <f>SUM(P7:P26)</f>
        <v>0</v>
      </c>
      <c r="Q27" s="72"/>
      <c r="R27" s="30">
        <f>SUM(R7:R26)</f>
        <v>0</v>
      </c>
      <c r="S27" s="30" t="str">
        <f>IF(O27=0,"",(R27-O27)/O27*100)</f>
        <v/>
      </c>
      <c r="T27" s="30"/>
      <c r="U27" s="19"/>
    </row>
    <row r="28" customHeight="1" spans="1:14">
      <c r="A28" s="46" t="str">
        <f>封面!D11&amp;封面!G11</f>
        <v>产权持有单位填表人：徐萍</v>
      </c>
      <c r="N28" s="46" t="str">
        <f>"评估人员："&amp;封面!G24</f>
        <v>评估人员：李凤军</v>
      </c>
    </row>
    <row r="29" customHeight="1" spans="1:1">
      <c r="A29" s="46" t="str">
        <f>CONCATENATE(封面!D13,封面!F13,封面!G13,封面!H13,封面!I13,封面!J13,封面!K13)</f>
        <v>填表日期：2022年4月1日</v>
      </c>
    </row>
  </sheetData>
  <mergeCells count="19">
    <mergeCell ref="A2:U2"/>
    <mergeCell ref="A3:U3"/>
    <mergeCell ref="J5:K5"/>
    <mergeCell ref="L5:M5"/>
    <mergeCell ref="N5:O5"/>
    <mergeCell ref="P5:R5"/>
    <mergeCell ref="A27:C27"/>
    <mergeCell ref="A5:A6"/>
    <mergeCell ref="B5:B6"/>
    <mergeCell ref="C5:C6"/>
    <mergeCell ref="D5:D6"/>
    <mergeCell ref="E5:E6"/>
    <mergeCell ref="F5:F6"/>
    <mergeCell ref="G5:G6"/>
    <mergeCell ref="H5:H6"/>
    <mergeCell ref="I5:I6"/>
    <mergeCell ref="S5:S6"/>
    <mergeCell ref="T5:T6"/>
    <mergeCell ref="U5:U6"/>
  </mergeCells>
  <hyperlinks>
    <hyperlink ref="A1" location="索引目录!E36" display="返回索引页"/>
    <hyperlink ref="B1" location="固定资产汇总!B9" display="返回"/>
  </hyperlinks>
  <printOptions horizontalCentered="1"/>
  <pageMargins left="0.354166666666667" right="0.354166666666667" top="0.786805555555556" bottom="0.786805555555556" header="0.979166666666667" footer="0.511805555555556"/>
  <pageSetup paperSize="9" fitToHeight="0" orientation="landscape"/>
  <headerFooter alignWithMargins="0">
    <oddHeader>&amp;R&amp;"宋体,常规"&amp;10表&amp;"Times New Roman,常规"4-6-2
&amp;"宋体,常规"共&amp;"Times New Roman,常规"&amp;N&amp;"宋体,常规"页第&amp;"Times New Roman,常规"&amp;P&amp;"宋体,常规"页</oddHead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3" sqref="A3:U3"/>
    </sheetView>
  </sheetViews>
  <sheetFormatPr defaultColWidth="9" defaultRowHeight="15.75" customHeight="1"/>
  <cols>
    <col min="1" max="1" width="4.5" style="3" customWidth="1"/>
    <col min="2" max="2" width="13.25" style="3" customWidth="1"/>
    <col min="3" max="3" width="8" style="3" hidden="1" customWidth="1" outlineLevel="1"/>
    <col min="4" max="4" width="4.75" style="3" customWidth="1" collapsed="1"/>
    <col min="5" max="5" width="4.75" style="3" customWidth="1"/>
    <col min="6" max="6" width="16.375" style="3" customWidth="1"/>
    <col min="7" max="7" width="4.375" style="3" customWidth="1"/>
    <col min="8" max="8" width="4.875" style="3" customWidth="1"/>
    <col min="9" max="9" width="5" style="3" customWidth="1"/>
    <col min="10" max="13" width="11" style="3" hidden="1" customWidth="1" outlineLevel="1"/>
    <col min="14" max="14" width="11.75" style="3" customWidth="1" collapsed="1"/>
    <col min="15" max="15" width="11.5" style="3" customWidth="1"/>
    <col min="16" max="16" width="11" style="3" customWidth="1"/>
    <col min="17" max="17" width="6.625" style="3" customWidth="1"/>
    <col min="18" max="18" width="11" style="3" customWidth="1"/>
    <col min="19" max="19" width="6.125" style="3" customWidth="1"/>
    <col min="20" max="20" width="5.75" style="3" customWidth="1"/>
    <col min="21" max="16384" width="9" style="3"/>
  </cols>
  <sheetData>
    <row r="1" spans="1:20">
      <c r="A1" s="4" t="s">
        <v>118</v>
      </c>
      <c r="B1" s="5" t="s">
        <v>240</v>
      </c>
      <c r="C1" s="6"/>
      <c r="D1" s="6"/>
      <c r="E1" s="6"/>
      <c r="F1" s="6"/>
      <c r="G1" s="6"/>
      <c r="H1" s="6"/>
      <c r="I1" s="6"/>
      <c r="J1" s="6"/>
      <c r="K1" s="6"/>
      <c r="L1" s="6"/>
      <c r="M1" s="6"/>
      <c r="N1" s="6"/>
      <c r="O1" s="6"/>
      <c r="P1" s="6"/>
      <c r="Q1" s="6"/>
      <c r="R1" s="6"/>
      <c r="S1" s="6"/>
      <c r="T1" s="6"/>
    </row>
    <row r="2" s="1" customFormat="1" ht="30" customHeight="1" spans="1:20">
      <c r="A2" s="7" t="s">
        <v>561</v>
      </c>
      <c r="B2" s="8"/>
      <c r="C2" s="8"/>
      <c r="D2" s="8"/>
      <c r="E2" s="8"/>
      <c r="F2" s="8"/>
      <c r="G2" s="8"/>
      <c r="H2" s="8"/>
      <c r="I2" s="8"/>
      <c r="J2" s="8"/>
      <c r="K2" s="8"/>
      <c r="L2" s="8"/>
      <c r="M2" s="8"/>
      <c r="N2" s="8"/>
      <c r="O2" s="8"/>
      <c r="P2" s="8"/>
      <c r="Q2" s="8"/>
      <c r="R2" s="8"/>
      <c r="S2" s="8"/>
      <c r="T2" s="8"/>
    </row>
    <row r="3" ht="14.1" customHeight="1" spans="1:20">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row>
    <row r="4" customHeight="1" spans="1:20">
      <c r="A4" s="10" t="str">
        <f>封面!D7&amp;封面!F7</f>
        <v>产权持有单位：黑龙江龙煤矿山建设有限公司</v>
      </c>
      <c r="G4" s="163"/>
      <c r="H4" s="163"/>
      <c r="I4" s="163"/>
      <c r="T4" s="33" t="s">
        <v>147</v>
      </c>
    </row>
    <row r="5" s="2" customFormat="1" customHeight="1" spans="1:20">
      <c r="A5" s="11" t="s">
        <v>210</v>
      </c>
      <c r="B5" s="14" t="s">
        <v>556</v>
      </c>
      <c r="C5" s="13" t="s">
        <v>557</v>
      </c>
      <c r="D5" s="12" t="s">
        <v>558</v>
      </c>
      <c r="E5" s="12" t="s">
        <v>562</v>
      </c>
      <c r="F5" s="12" t="s">
        <v>563</v>
      </c>
      <c r="G5" s="12" t="s">
        <v>564</v>
      </c>
      <c r="H5" s="12" t="s">
        <v>565</v>
      </c>
      <c r="I5" s="12" t="s">
        <v>566</v>
      </c>
      <c r="J5" s="26" t="s">
        <v>243</v>
      </c>
      <c r="K5" s="27"/>
      <c r="L5" s="28" t="s">
        <v>318</v>
      </c>
      <c r="M5" s="29"/>
      <c r="N5" s="11" t="s">
        <v>245</v>
      </c>
      <c r="O5" s="14"/>
      <c r="P5" s="11" t="s">
        <v>246</v>
      </c>
      <c r="Q5" s="14"/>
      <c r="R5" s="14"/>
      <c r="S5" s="12" t="s">
        <v>248</v>
      </c>
      <c r="T5" s="12" t="s">
        <v>213</v>
      </c>
    </row>
    <row r="6" s="2" customFormat="1" customHeight="1" spans="1:20">
      <c r="A6" s="14"/>
      <c r="B6" s="14"/>
      <c r="C6" s="15"/>
      <c r="D6" s="14"/>
      <c r="E6" s="14"/>
      <c r="F6" s="14"/>
      <c r="G6" s="14"/>
      <c r="H6" s="14"/>
      <c r="I6" s="14"/>
      <c r="J6" s="11" t="s">
        <v>491</v>
      </c>
      <c r="K6" s="11" t="s">
        <v>492</v>
      </c>
      <c r="L6" s="11" t="s">
        <v>491</v>
      </c>
      <c r="M6" s="11" t="s">
        <v>492</v>
      </c>
      <c r="N6" s="11" t="s">
        <v>491</v>
      </c>
      <c r="O6" s="11" t="s">
        <v>492</v>
      </c>
      <c r="P6" s="11" t="s">
        <v>491</v>
      </c>
      <c r="Q6" s="11" t="s">
        <v>427</v>
      </c>
      <c r="R6" s="11" t="s">
        <v>492</v>
      </c>
      <c r="S6" s="14"/>
      <c r="T6" s="14"/>
    </row>
    <row r="7" customHeight="1" spans="1:20">
      <c r="A7" s="14"/>
      <c r="B7" s="19"/>
      <c r="C7" s="17"/>
      <c r="D7" s="14"/>
      <c r="E7" s="14"/>
      <c r="F7" s="14"/>
      <c r="G7" s="14"/>
      <c r="H7" s="14"/>
      <c r="I7" s="18"/>
      <c r="J7" s="30"/>
      <c r="K7" s="30"/>
      <c r="L7" s="30"/>
      <c r="M7" s="30"/>
      <c r="N7" s="30"/>
      <c r="O7" s="30"/>
      <c r="P7" s="30"/>
      <c r="Q7" s="72"/>
      <c r="R7" s="30">
        <f>ROUND(P7*Q7/100,0)</f>
        <v>0</v>
      </c>
      <c r="S7" s="30" t="str">
        <f>IF(O7=0,"",(R7-O7)/O7*100)</f>
        <v/>
      </c>
      <c r="T7" s="34"/>
    </row>
    <row r="8" customHeight="1" spans="1:20">
      <c r="A8" s="14"/>
      <c r="B8" s="19"/>
      <c r="C8" s="17"/>
      <c r="D8" s="14"/>
      <c r="E8" s="14"/>
      <c r="F8" s="14"/>
      <c r="G8" s="14"/>
      <c r="H8" s="14"/>
      <c r="I8" s="18"/>
      <c r="J8" s="30"/>
      <c r="K8" s="30"/>
      <c r="L8" s="30"/>
      <c r="M8" s="30"/>
      <c r="N8" s="30"/>
      <c r="O8" s="30"/>
      <c r="P8" s="30"/>
      <c r="Q8" s="72"/>
      <c r="R8" s="30">
        <f t="shared" ref="R8:R25" si="0">ROUND(P8*Q8/100,0)</f>
        <v>0</v>
      </c>
      <c r="S8" s="30" t="str">
        <f t="shared" ref="S8:S25" si="1">IF(O8=0,"",(R8-O8)/O8*100)</f>
        <v/>
      </c>
      <c r="T8" s="34"/>
    </row>
    <row r="9" customHeight="1" spans="1:20">
      <c r="A9" s="14"/>
      <c r="B9" s="19"/>
      <c r="C9" s="17"/>
      <c r="D9" s="14"/>
      <c r="E9" s="14"/>
      <c r="F9" s="14"/>
      <c r="G9" s="14"/>
      <c r="H9" s="14"/>
      <c r="I9" s="18"/>
      <c r="J9" s="30"/>
      <c r="K9" s="30"/>
      <c r="L9" s="30"/>
      <c r="M9" s="30"/>
      <c r="N9" s="30"/>
      <c r="O9" s="30"/>
      <c r="P9" s="30"/>
      <c r="Q9" s="72"/>
      <c r="R9" s="30">
        <f t="shared" si="0"/>
        <v>0</v>
      </c>
      <c r="S9" s="30" t="str">
        <f t="shared" si="1"/>
        <v/>
      </c>
      <c r="T9" s="34"/>
    </row>
    <row r="10" customHeight="1" spans="1:20">
      <c r="A10" s="14"/>
      <c r="B10" s="19"/>
      <c r="C10" s="17"/>
      <c r="D10" s="14"/>
      <c r="E10" s="14"/>
      <c r="F10" s="14"/>
      <c r="G10" s="14"/>
      <c r="H10" s="14"/>
      <c r="I10" s="18"/>
      <c r="J10" s="30"/>
      <c r="K10" s="30"/>
      <c r="L10" s="30"/>
      <c r="M10" s="30"/>
      <c r="N10" s="30"/>
      <c r="O10" s="30"/>
      <c r="P10" s="30"/>
      <c r="Q10" s="72"/>
      <c r="R10" s="30">
        <f t="shared" si="0"/>
        <v>0</v>
      </c>
      <c r="S10" s="30" t="str">
        <f t="shared" si="1"/>
        <v/>
      </c>
      <c r="T10" s="34"/>
    </row>
    <row r="11" customHeight="1" spans="1:20">
      <c r="A11" s="14"/>
      <c r="B11" s="19"/>
      <c r="C11" s="17"/>
      <c r="D11" s="14"/>
      <c r="E11" s="14"/>
      <c r="F11" s="14"/>
      <c r="G11" s="14"/>
      <c r="H11" s="14"/>
      <c r="I11" s="18"/>
      <c r="J11" s="30"/>
      <c r="K11" s="30"/>
      <c r="L11" s="30"/>
      <c r="M11" s="30"/>
      <c r="N11" s="30"/>
      <c r="O11" s="30"/>
      <c r="P11" s="30"/>
      <c r="Q11" s="72"/>
      <c r="R11" s="30">
        <f t="shared" si="0"/>
        <v>0</v>
      </c>
      <c r="S11" s="30" t="str">
        <f t="shared" si="1"/>
        <v/>
      </c>
      <c r="T11" s="34"/>
    </row>
    <row r="12" customHeight="1" spans="1:20">
      <c r="A12" s="14"/>
      <c r="B12" s="19"/>
      <c r="C12" s="17"/>
      <c r="D12" s="14"/>
      <c r="E12" s="14"/>
      <c r="F12" s="14"/>
      <c r="G12" s="14"/>
      <c r="H12" s="14"/>
      <c r="I12" s="18"/>
      <c r="J12" s="30"/>
      <c r="K12" s="30"/>
      <c r="L12" s="30"/>
      <c r="M12" s="30"/>
      <c r="N12" s="30"/>
      <c r="O12" s="30"/>
      <c r="P12" s="30"/>
      <c r="Q12" s="72"/>
      <c r="R12" s="30">
        <f t="shared" si="0"/>
        <v>0</v>
      </c>
      <c r="S12" s="30" t="str">
        <f t="shared" si="1"/>
        <v/>
      </c>
      <c r="T12" s="34"/>
    </row>
    <row r="13" customHeight="1" spans="1:20">
      <c r="A13" s="14"/>
      <c r="B13" s="19"/>
      <c r="C13" s="17"/>
      <c r="D13" s="14"/>
      <c r="E13" s="14"/>
      <c r="F13" s="14"/>
      <c r="G13" s="14"/>
      <c r="H13" s="14"/>
      <c r="I13" s="18"/>
      <c r="J13" s="30"/>
      <c r="K13" s="30"/>
      <c r="L13" s="30"/>
      <c r="M13" s="30"/>
      <c r="N13" s="30"/>
      <c r="O13" s="30"/>
      <c r="P13" s="30"/>
      <c r="Q13" s="72"/>
      <c r="R13" s="30">
        <f t="shared" si="0"/>
        <v>0</v>
      </c>
      <c r="S13" s="30" t="str">
        <f t="shared" si="1"/>
        <v/>
      </c>
      <c r="T13" s="34"/>
    </row>
    <row r="14" customHeight="1" spans="1:20">
      <c r="A14" s="14"/>
      <c r="B14" s="19"/>
      <c r="C14" s="17"/>
      <c r="D14" s="14"/>
      <c r="E14" s="14"/>
      <c r="F14" s="14"/>
      <c r="G14" s="14"/>
      <c r="H14" s="14"/>
      <c r="I14" s="18"/>
      <c r="J14" s="30"/>
      <c r="K14" s="30"/>
      <c r="L14" s="30"/>
      <c r="M14" s="30"/>
      <c r="N14" s="30"/>
      <c r="O14" s="30"/>
      <c r="P14" s="30"/>
      <c r="Q14" s="72"/>
      <c r="R14" s="30">
        <f t="shared" si="0"/>
        <v>0</v>
      </c>
      <c r="S14" s="30" t="str">
        <f t="shared" si="1"/>
        <v/>
      </c>
      <c r="T14" s="34"/>
    </row>
    <row r="15" customHeight="1" spans="1:20">
      <c r="A15" s="14"/>
      <c r="B15" s="19"/>
      <c r="C15" s="17"/>
      <c r="D15" s="14"/>
      <c r="E15" s="14"/>
      <c r="F15" s="14"/>
      <c r="G15" s="14"/>
      <c r="H15" s="14"/>
      <c r="I15" s="18"/>
      <c r="J15" s="30"/>
      <c r="K15" s="30"/>
      <c r="L15" s="30"/>
      <c r="M15" s="30"/>
      <c r="N15" s="30"/>
      <c r="O15" s="30"/>
      <c r="P15" s="30"/>
      <c r="Q15" s="72"/>
      <c r="R15" s="30">
        <f t="shared" si="0"/>
        <v>0</v>
      </c>
      <c r="S15" s="30" t="str">
        <f t="shared" si="1"/>
        <v/>
      </c>
      <c r="T15" s="34"/>
    </row>
    <row r="16" customHeight="1" spans="1:20">
      <c r="A16" s="14"/>
      <c r="B16" s="19"/>
      <c r="C16" s="17"/>
      <c r="D16" s="14"/>
      <c r="E16" s="14"/>
      <c r="F16" s="14"/>
      <c r="G16" s="14"/>
      <c r="H16" s="14"/>
      <c r="I16" s="18"/>
      <c r="J16" s="30"/>
      <c r="K16" s="30"/>
      <c r="L16" s="30"/>
      <c r="M16" s="30"/>
      <c r="N16" s="30"/>
      <c r="O16" s="30"/>
      <c r="P16" s="30"/>
      <c r="Q16" s="72"/>
      <c r="R16" s="30">
        <f t="shared" si="0"/>
        <v>0</v>
      </c>
      <c r="S16" s="30" t="str">
        <f t="shared" si="1"/>
        <v/>
      </c>
      <c r="T16" s="34"/>
    </row>
    <row r="17" customHeight="1" spans="1:20">
      <c r="A17" s="14"/>
      <c r="B17" s="19"/>
      <c r="C17" s="17"/>
      <c r="D17" s="14"/>
      <c r="E17" s="14"/>
      <c r="F17" s="14"/>
      <c r="G17" s="14"/>
      <c r="H17" s="14"/>
      <c r="I17" s="18"/>
      <c r="J17" s="30"/>
      <c r="K17" s="30"/>
      <c r="L17" s="30"/>
      <c r="M17" s="30"/>
      <c r="N17" s="30"/>
      <c r="O17" s="30"/>
      <c r="P17" s="30"/>
      <c r="Q17" s="72"/>
      <c r="R17" s="30">
        <f t="shared" si="0"/>
        <v>0</v>
      </c>
      <c r="S17" s="30" t="str">
        <f t="shared" si="1"/>
        <v/>
      </c>
      <c r="T17" s="34"/>
    </row>
    <row r="18" customHeight="1" spans="1:20">
      <c r="A18" s="14"/>
      <c r="B18" s="19"/>
      <c r="C18" s="17"/>
      <c r="D18" s="14"/>
      <c r="E18" s="14"/>
      <c r="F18" s="14"/>
      <c r="G18" s="14"/>
      <c r="H18" s="14"/>
      <c r="I18" s="18"/>
      <c r="J18" s="30"/>
      <c r="K18" s="30"/>
      <c r="L18" s="30"/>
      <c r="M18" s="30"/>
      <c r="N18" s="30"/>
      <c r="O18" s="30"/>
      <c r="P18" s="30"/>
      <c r="Q18" s="72"/>
      <c r="R18" s="30">
        <f t="shared" si="0"/>
        <v>0</v>
      </c>
      <c r="S18" s="30" t="str">
        <f t="shared" si="1"/>
        <v/>
      </c>
      <c r="T18" s="34"/>
    </row>
    <row r="19" customHeight="1" spans="1:20">
      <c r="A19" s="14"/>
      <c r="B19" s="19"/>
      <c r="C19" s="17"/>
      <c r="D19" s="14"/>
      <c r="E19" s="14"/>
      <c r="F19" s="14"/>
      <c r="G19" s="14"/>
      <c r="H19" s="14"/>
      <c r="I19" s="18"/>
      <c r="J19" s="30"/>
      <c r="K19" s="30"/>
      <c r="L19" s="30"/>
      <c r="M19" s="30"/>
      <c r="N19" s="30"/>
      <c r="O19" s="30"/>
      <c r="P19" s="30"/>
      <c r="Q19" s="72"/>
      <c r="R19" s="30">
        <f t="shared" si="0"/>
        <v>0</v>
      </c>
      <c r="S19" s="30" t="str">
        <f t="shared" si="1"/>
        <v/>
      </c>
      <c r="T19" s="34"/>
    </row>
    <row r="20" customHeight="1" spans="1:20">
      <c r="A20" s="14"/>
      <c r="B20" s="19"/>
      <c r="C20" s="17"/>
      <c r="D20" s="14"/>
      <c r="E20" s="14"/>
      <c r="F20" s="14"/>
      <c r="G20" s="14"/>
      <c r="H20" s="14"/>
      <c r="I20" s="18"/>
      <c r="J20" s="30"/>
      <c r="K20" s="30"/>
      <c r="L20" s="30"/>
      <c r="M20" s="30"/>
      <c r="N20" s="30"/>
      <c r="O20" s="30"/>
      <c r="P20" s="30"/>
      <c r="Q20" s="72"/>
      <c r="R20" s="30">
        <f t="shared" si="0"/>
        <v>0</v>
      </c>
      <c r="S20" s="30" t="str">
        <f t="shared" si="1"/>
        <v/>
      </c>
      <c r="T20" s="34"/>
    </row>
    <row r="21" customHeight="1" spans="1:20">
      <c r="A21" s="14"/>
      <c r="B21" s="19"/>
      <c r="C21" s="17"/>
      <c r="D21" s="14"/>
      <c r="E21" s="14"/>
      <c r="F21" s="14"/>
      <c r="G21" s="14"/>
      <c r="H21" s="14"/>
      <c r="I21" s="18"/>
      <c r="J21" s="30"/>
      <c r="K21" s="30"/>
      <c r="L21" s="30"/>
      <c r="M21" s="30"/>
      <c r="N21" s="30"/>
      <c r="O21" s="30"/>
      <c r="P21" s="30"/>
      <c r="Q21" s="72"/>
      <c r="R21" s="30">
        <f t="shared" si="0"/>
        <v>0</v>
      </c>
      <c r="S21" s="30" t="str">
        <f t="shared" si="1"/>
        <v/>
      </c>
      <c r="T21" s="34"/>
    </row>
    <row r="22" customHeight="1" spans="1:20">
      <c r="A22" s="14"/>
      <c r="B22" s="19"/>
      <c r="C22" s="17"/>
      <c r="D22" s="14"/>
      <c r="E22" s="14"/>
      <c r="F22" s="14"/>
      <c r="G22" s="14"/>
      <c r="H22" s="14"/>
      <c r="I22" s="18"/>
      <c r="J22" s="30"/>
      <c r="K22" s="30"/>
      <c r="L22" s="30"/>
      <c r="M22" s="30"/>
      <c r="N22" s="30"/>
      <c r="O22" s="30"/>
      <c r="P22" s="30"/>
      <c r="Q22" s="72"/>
      <c r="R22" s="30">
        <f t="shared" si="0"/>
        <v>0</v>
      </c>
      <c r="S22" s="30" t="str">
        <f t="shared" si="1"/>
        <v/>
      </c>
      <c r="T22" s="34"/>
    </row>
    <row r="23" customHeight="1" spans="1:20">
      <c r="A23" s="14"/>
      <c r="B23" s="19"/>
      <c r="C23" s="17"/>
      <c r="D23" s="14"/>
      <c r="E23" s="14"/>
      <c r="F23" s="14"/>
      <c r="G23" s="14"/>
      <c r="H23" s="14"/>
      <c r="I23" s="18"/>
      <c r="J23" s="30"/>
      <c r="K23" s="30"/>
      <c r="L23" s="30"/>
      <c r="M23" s="30"/>
      <c r="N23" s="30"/>
      <c r="O23" s="30"/>
      <c r="P23" s="30"/>
      <c r="Q23" s="72"/>
      <c r="R23" s="30">
        <f t="shared" si="0"/>
        <v>0</v>
      </c>
      <c r="S23" s="30" t="str">
        <f t="shared" si="1"/>
        <v/>
      </c>
      <c r="T23" s="34"/>
    </row>
    <row r="24" customHeight="1" spans="1:20">
      <c r="A24" s="14"/>
      <c r="B24" s="19"/>
      <c r="C24" s="17"/>
      <c r="D24" s="14"/>
      <c r="E24" s="14"/>
      <c r="F24" s="14"/>
      <c r="G24" s="14"/>
      <c r="H24" s="14"/>
      <c r="I24" s="18"/>
      <c r="J24" s="30"/>
      <c r="K24" s="30"/>
      <c r="L24" s="30"/>
      <c r="M24" s="30"/>
      <c r="N24" s="30"/>
      <c r="O24" s="30"/>
      <c r="P24" s="30"/>
      <c r="Q24" s="72"/>
      <c r="R24" s="30">
        <f t="shared" si="0"/>
        <v>0</v>
      </c>
      <c r="S24" s="30" t="str">
        <f t="shared" si="1"/>
        <v/>
      </c>
      <c r="T24" s="34"/>
    </row>
    <row r="25" customHeight="1" spans="1:20">
      <c r="A25" s="14"/>
      <c r="B25" s="19"/>
      <c r="C25" s="17"/>
      <c r="D25" s="14"/>
      <c r="E25" s="14"/>
      <c r="F25" s="14"/>
      <c r="G25" s="14"/>
      <c r="H25" s="14"/>
      <c r="I25" s="18"/>
      <c r="J25" s="30"/>
      <c r="K25" s="30"/>
      <c r="L25" s="30"/>
      <c r="M25" s="30"/>
      <c r="N25" s="30"/>
      <c r="O25" s="30"/>
      <c r="P25" s="30"/>
      <c r="Q25" s="72"/>
      <c r="R25" s="30">
        <f t="shared" si="0"/>
        <v>0</v>
      </c>
      <c r="S25" s="30" t="str">
        <f t="shared" si="1"/>
        <v/>
      </c>
      <c r="T25" s="34"/>
    </row>
    <row r="26" customHeight="1" spans="1:20">
      <c r="A26" s="14"/>
      <c r="B26" s="19"/>
      <c r="C26" s="17"/>
      <c r="D26" s="14"/>
      <c r="E26" s="14"/>
      <c r="F26" s="14"/>
      <c r="G26" s="14"/>
      <c r="H26" s="14"/>
      <c r="I26" s="18"/>
      <c r="J26" s="30"/>
      <c r="K26" s="30"/>
      <c r="L26" s="30"/>
      <c r="M26" s="30"/>
      <c r="N26" s="30"/>
      <c r="O26" s="30"/>
      <c r="P26" s="30"/>
      <c r="Q26" s="72"/>
      <c r="R26" s="30"/>
      <c r="S26" s="30"/>
      <c r="T26" s="34"/>
    </row>
    <row r="27" customHeight="1" spans="1:20">
      <c r="A27" s="20" t="s">
        <v>357</v>
      </c>
      <c r="B27" s="22"/>
      <c r="C27" s="100"/>
      <c r="D27" s="14"/>
      <c r="E27" s="14"/>
      <c r="F27" s="14"/>
      <c r="G27" s="14"/>
      <c r="H27" s="14"/>
      <c r="I27" s="18"/>
      <c r="J27" s="30">
        <f>SUM(J7:J26)</f>
        <v>0</v>
      </c>
      <c r="K27" s="30">
        <f>SUM(K7:K26)</f>
        <v>0</v>
      </c>
      <c r="L27" s="30"/>
      <c r="M27" s="30"/>
      <c r="N27" s="30">
        <f>SUM(N7:N26)</f>
        <v>0</v>
      </c>
      <c r="O27" s="30">
        <f>SUM(O7:O26)</f>
        <v>0</v>
      </c>
      <c r="P27" s="30">
        <f>SUM(P7:P26)</f>
        <v>0</v>
      </c>
      <c r="Q27" s="72"/>
      <c r="R27" s="30">
        <f>SUM(R7:R26)</f>
        <v>0</v>
      </c>
      <c r="S27" s="30" t="str">
        <f>IF(O27=0,"",(R27-O27)/O27*100)</f>
        <v/>
      </c>
      <c r="T27" s="34"/>
    </row>
    <row r="28" customHeight="1" spans="1:14">
      <c r="A28" s="46" t="str">
        <f>封面!D11&amp;封面!G11</f>
        <v>产权持有单位填表人：徐萍</v>
      </c>
      <c r="N28" s="46" t="str">
        <f>"评估人员："&amp;封面!G24</f>
        <v>评估人员：李凤军</v>
      </c>
    </row>
    <row r="29" customHeight="1" spans="1:1">
      <c r="A29" s="46" t="str">
        <f>CONCATENATE(封面!D13,封面!F13,封面!G13,封面!H13,封面!I13,封面!J13,封面!K13)</f>
        <v>填表日期：2022年4月1日</v>
      </c>
    </row>
  </sheetData>
  <mergeCells count="18">
    <mergeCell ref="A2:T2"/>
    <mergeCell ref="A3:T3"/>
    <mergeCell ref="J5:K5"/>
    <mergeCell ref="L5:M5"/>
    <mergeCell ref="N5:O5"/>
    <mergeCell ref="P5:R5"/>
    <mergeCell ref="A27:B27"/>
    <mergeCell ref="A5:A6"/>
    <mergeCell ref="B5:B6"/>
    <mergeCell ref="C5:C6"/>
    <mergeCell ref="D5:D6"/>
    <mergeCell ref="E5:E6"/>
    <mergeCell ref="F5:F6"/>
    <mergeCell ref="G5:G6"/>
    <mergeCell ref="H5:H6"/>
    <mergeCell ref="I5:I6"/>
    <mergeCell ref="S5:S6"/>
    <mergeCell ref="T5:T6"/>
  </mergeCells>
  <hyperlinks>
    <hyperlink ref="A1" location="索引目录!E37" display="返回索引页"/>
    <hyperlink ref="B1" location="固定资产汇总!B10"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Roman,常规"4-6-3
&amp;"宋体,常规"共&amp;"Times New Roman,常规"&amp;N&amp;"宋体,常规"页第&amp;"Times New Roman,常规"&amp;P&amp;"宋体,常规"页</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workbookViewId="0">
      <selection activeCell="F9" sqref="F9:G9"/>
    </sheetView>
  </sheetViews>
  <sheetFormatPr defaultColWidth="9" defaultRowHeight="18" customHeight="1"/>
  <cols>
    <col min="1" max="1" width="17.75" style="384" customWidth="1"/>
    <col min="2" max="2" width="10.5" style="388" customWidth="1"/>
    <col min="3" max="3" width="8" style="388" customWidth="1"/>
    <col min="4" max="4" width="13" style="388" customWidth="1"/>
    <col min="5" max="5" width="9.625" style="388" customWidth="1"/>
    <col min="6" max="6" width="18.625" style="388" customWidth="1"/>
    <col min="7" max="7" width="11.375" style="388" customWidth="1"/>
    <col min="8" max="8" width="17.25" style="388" customWidth="1"/>
    <col min="9" max="9" width="22.875" style="388" customWidth="1"/>
    <col min="10" max="10" width="13.875" style="388" customWidth="1"/>
    <col min="11" max="11" width="15.5" style="388" customWidth="1"/>
    <col min="12" max="16384" width="9" style="388"/>
  </cols>
  <sheetData>
    <row r="1" s="383" customFormat="1" ht="13.5" customHeight="1" spans="1:11">
      <c r="A1" s="389" t="s">
        <v>118</v>
      </c>
      <c r="B1" s="390"/>
      <c r="C1" s="390"/>
      <c r="D1" s="390"/>
      <c r="E1" s="390"/>
      <c r="F1" s="390"/>
      <c r="G1" s="390"/>
      <c r="H1" s="390"/>
      <c r="I1" s="390"/>
      <c r="J1" s="390"/>
      <c r="K1" s="390"/>
    </row>
    <row r="2" s="383" customFormat="1" customHeight="1" spans="1:11">
      <c r="A2" s="391" t="s">
        <v>35</v>
      </c>
      <c r="B2" s="390"/>
      <c r="C2" s="390"/>
      <c r="D2" s="390"/>
      <c r="E2" s="390"/>
      <c r="F2" s="390"/>
      <c r="G2" s="390"/>
      <c r="H2" s="390"/>
      <c r="I2" s="390"/>
      <c r="J2" s="390"/>
      <c r="K2" s="390"/>
    </row>
    <row r="3" customHeight="1" spans="1:11">
      <c r="A3" s="392" t="str">
        <f>CONCATENATE(封面!D9,封面!F9,封面!G9,封面!H9,封面!I9,封面!J9,封面!K9)</f>
        <v>评估基准日：2022年3月28日</v>
      </c>
      <c r="B3" s="392"/>
      <c r="C3" s="392"/>
      <c r="D3" s="392"/>
      <c r="E3" s="392"/>
      <c r="F3" s="392"/>
      <c r="G3" s="392"/>
      <c r="H3" s="392"/>
      <c r="I3" s="392"/>
      <c r="J3" s="392"/>
      <c r="K3" s="392"/>
    </row>
    <row r="4" ht="17.25" customHeight="1" spans="1:11">
      <c r="A4" s="393" t="s">
        <v>146</v>
      </c>
      <c r="B4" s="394"/>
      <c r="C4" s="394"/>
      <c r="D4" s="394"/>
      <c r="E4" s="394"/>
      <c r="F4" s="394"/>
      <c r="G4" s="394"/>
      <c r="H4" s="394"/>
      <c r="I4" s="394"/>
      <c r="K4" s="480" t="s">
        <v>147</v>
      </c>
    </row>
    <row r="5" s="384" customFormat="1" customHeight="1" spans="1:12">
      <c r="A5" s="395" t="s">
        <v>148</v>
      </c>
      <c r="B5" s="396" t="s">
        <v>149</v>
      </c>
      <c r="C5" s="397" t="str">
        <f>IF(封面!F7="","",封面!F7)</f>
        <v>黑龙江龙煤矿山建设有限公司</v>
      </c>
      <c r="D5" s="398"/>
      <c r="E5" s="398"/>
      <c r="F5" s="398"/>
      <c r="G5" s="399"/>
      <c r="H5" s="396" t="s">
        <v>150</v>
      </c>
      <c r="I5" s="481"/>
      <c r="J5" s="482" t="s">
        <v>151</v>
      </c>
      <c r="K5" s="483"/>
      <c r="L5" s="388"/>
    </row>
    <row r="6" s="384" customFormat="1" customHeight="1" spans="1:12">
      <c r="A6" s="400"/>
      <c r="B6" s="401" t="s">
        <v>152</v>
      </c>
      <c r="C6" s="402"/>
      <c r="D6" s="403"/>
      <c r="E6" s="403"/>
      <c r="F6" s="403"/>
      <c r="G6" s="404"/>
      <c r="H6" s="405"/>
      <c r="I6" s="484"/>
      <c r="J6" s="485"/>
      <c r="K6" s="486"/>
      <c r="L6" s="388"/>
    </row>
    <row r="7" s="384" customFormat="1" customHeight="1" spans="1:11">
      <c r="A7" s="406" t="s">
        <v>153</v>
      </c>
      <c r="B7" s="407"/>
      <c r="C7" s="403"/>
      <c r="D7" s="403"/>
      <c r="E7" s="404"/>
      <c r="F7" s="408" t="s">
        <v>154</v>
      </c>
      <c r="G7" s="409"/>
      <c r="H7" s="408" t="s">
        <v>155</v>
      </c>
      <c r="I7" s="473"/>
      <c r="J7" s="408" t="s">
        <v>151</v>
      </c>
      <c r="K7" s="487"/>
    </row>
    <row r="8" s="384" customFormat="1" customHeight="1" spans="1:11">
      <c r="A8" s="410" t="s">
        <v>156</v>
      </c>
      <c r="B8" s="407"/>
      <c r="C8" s="403"/>
      <c r="D8" s="403"/>
      <c r="E8" s="404"/>
      <c r="F8" s="408" t="s">
        <v>154</v>
      </c>
      <c r="G8" s="409"/>
      <c r="H8" s="408" t="s">
        <v>157</v>
      </c>
      <c r="I8" s="473"/>
      <c r="J8" s="408" t="s">
        <v>151</v>
      </c>
      <c r="K8" s="487"/>
    </row>
    <row r="9" s="384" customFormat="1" customHeight="1" spans="1:11">
      <c r="A9" s="410" t="s">
        <v>158</v>
      </c>
      <c r="B9" s="411"/>
      <c r="C9" s="408" t="s">
        <v>159</v>
      </c>
      <c r="D9" s="411"/>
      <c r="E9" s="412" t="s">
        <v>160</v>
      </c>
      <c r="F9" s="402"/>
      <c r="G9" s="404"/>
      <c r="H9" s="408" t="s">
        <v>161</v>
      </c>
      <c r="I9" s="473"/>
      <c r="J9" s="408" t="s">
        <v>151</v>
      </c>
      <c r="K9" s="487"/>
    </row>
    <row r="10" s="384" customFormat="1" ht="27" customHeight="1" spans="1:11">
      <c r="A10" s="406" t="s">
        <v>162</v>
      </c>
      <c r="B10" s="413"/>
      <c r="C10" s="414"/>
      <c r="D10" s="414"/>
      <c r="E10" s="414"/>
      <c r="F10" s="414"/>
      <c r="G10" s="415"/>
      <c r="H10" s="401" t="s">
        <v>163</v>
      </c>
      <c r="I10" s="411"/>
      <c r="J10" s="401" t="s">
        <v>164</v>
      </c>
      <c r="K10" s="488"/>
    </row>
    <row r="11" customHeight="1" spans="1:11">
      <c r="A11" s="406" t="s">
        <v>165</v>
      </c>
      <c r="B11" s="416"/>
      <c r="C11" s="408" t="s">
        <v>166</v>
      </c>
      <c r="D11" s="409"/>
      <c r="E11" s="408" t="s">
        <v>167</v>
      </c>
      <c r="F11" s="409"/>
      <c r="G11" s="417" t="s">
        <v>168</v>
      </c>
      <c r="H11" s="416"/>
      <c r="I11" s="417" t="s">
        <v>169</v>
      </c>
      <c r="J11" s="489"/>
      <c r="K11" s="490"/>
    </row>
    <row r="12" customHeight="1" spans="1:11">
      <c r="A12" s="410" t="s">
        <v>170</v>
      </c>
      <c r="B12" s="416"/>
      <c r="C12" s="408" t="s">
        <v>171</v>
      </c>
      <c r="D12" s="409"/>
      <c r="E12" s="408" t="s">
        <v>172</v>
      </c>
      <c r="F12" s="409"/>
      <c r="G12" s="417" t="s">
        <v>173</v>
      </c>
      <c r="H12" s="416"/>
      <c r="I12" s="417" t="s">
        <v>174</v>
      </c>
      <c r="J12" s="409"/>
      <c r="K12" s="491"/>
    </row>
    <row r="13" customHeight="1" spans="1:11">
      <c r="A13" s="418" t="s">
        <v>175</v>
      </c>
      <c r="B13" s="419"/>
      <c r="C13" s="420" t="s">
        <v>176</v>
      </c>
      <c r="D13" s="419"/>
      <c r="E13" s="421" t="s">
        <v>177</v>
      </c>
      <c r="F13" s="422"/>
      <c r="G13" s="423" t="s">
        <v>178</v>
      </c>
      <c r="H13" s="424"/>
      <c r="I13" s="440"/>
      <c r="J13" s="440"/>
      <c r="K13" s="492"/>
    </row>
    <row r="14" s="385" customFormat="1" customHeight="1" spans="1:11">
      <c r="A14" s="425" t="s">
        <v>179</v>
      </c>
      <c r="B14" s="426"/>
      <c r="C14" s="426"/>
      <c r="D14" s="426"/>
      <c r="E14" s="426"/>
      <c r="F14" s="426"/>
      <c r="G14" s="427"/>
      <c r="H14" s="428" t="s">
        <v>180</v>
      </c>
      <c r="I14" s="445"/>
      <c r="J14" s="428" t="s">
        <v>181</v>
      </c>
      <c r="K14" s="493"/>
    </row>
    <row r="15" s="385" customFormat="1" customHeight="1" spans="1:11">
      <c r="A15" s="429"/>
      <c r="B15" s="430"/>
      <c r="C15" s="430"/>
      <c r="D15" s="430"/>
      <c r="E15" s="430"/>
      <c r="F15" s="430"/>
      <c r="G15" s="431"/>
      <c r="H15" s="408" t="s">
        <v>182</v>
      </c>
      <c r="I15" s="408" t="s">
        <v>183</v>
      </c>
      <c r="J15" s="401" t="s">
        <v>182</v>
      </c>
      <c r="K15" s="494" t="s">
        <v>183</v>
      </c>
    </row>
    <row r="16" s="386" customFormat="1" customHeight="1" spans="1:11">
      <c r="A16" s="432">
        <v>1</v>
      </c>
      <c r="B16" s="433"/>
      <c r="C16" s="434"/>
      <c r="D16" s="434"/>
      <c r="E16" s="434"/>
      <c r="F16" s="434"/>
      <c r="G16" s="435"/>
      <c r="H16" s="436"/>
      <c r="I16" s="495"/>
      <c r="J16" s="436"/>
      <c r="K16" s="496"/>
    </row>
    <row r="17" customHeight="1" spans="1:11">
      <c r="A17" s="432">
        <v>2</v>
      </c>
      <c r="B17" s="433"/>
      <c r="C17" s="434"/>
      <c r="D17" s="434"/>
      <c r="E17" s="434"/>
      <c r="F17" s="434"/>
      <c r="G17" s="435"/>
      <c r="H17" s="436"/>
      <c r="I17" s="495"/>
      <c r="J17" s="436"/>
      <c r="K17" s="496"/>
    </row>
    <row r="18" customHeight="1" spans="1:11">
      <c r="A18" s="432">
        <v>3</v>
      </c>
      <c r="B18" s="433"/>
      <c r="C18" s="434"/>
      <c r="D18" s="434"/>
      <c r="E18" s="434"/>
      <c r="F18" s="434"/>
      <c r="G18" s="435"/>
      <c r="H18" s="436"/>
      <c r="I18" s="495"/>
      <c r="J18" s="436"/>
      <c r="K18" s="496"/>
    </row>
    <row r="19" customHeight="1" spans="1:11">
      <c r="A19" s="432">
        <v>4</v>
      </c>
      <c r="B19" s="402"/>
      <c r="C19" s="403"/>
      <c r="D19" s="403"/>
      <c r="E19" s="403"/>
      <c r="F19" s="403"/>
      <c r="G19" s="404"/>
      <c r="H19" s="437"/>
      <c r="I19" s="409"/>
      <c r="J19" s="409"/>
      <c r="K19" s="491"/>
    </row>
    <row r="20" customHeight="1" spans="1:11">
      <c r="A20" s="432">
        <v>5</v>
      </c>
      <c r="B20" s="402"/>
      <c r="C20" s="403"/>
      <c r="D20" s="403"/>
      <c r="E20" s="403"/>
      <c r="F20" s="403"/>
      <c r="G20" s="404"/>
      <c r="H20" s="437"/>
      <c r="I20" s="409"/>
      <c r="J20" s="409"/>
      <c r="K20" s="491"/>
    </row>
    <row r="21" customHeight="1" spans="1:11">
      <c r="A21" s="438" t="s">
        <v>184</v>
      </c>
      <c r="B21" s="439"/>
      <c r="C21" s="440"/>
      <c r="D21" s="440"/>
      <c r="E21" s="440"/>
      <c r="F21" s="440"/>
      <c r="G21" s="441"/>
      <c r="H21" s="442"/>
      <c r="I21" s="419"/>
      <c r="J21" s="497"/>
      <c r="K21" s="498"/>
    </row>
    <row r="22" s="385" customFormat="1" customHeight="1" spans="1:11">
      <c r="A22" s="443" t="s">
        <v>185</v>
      </c>
      <c r="B22" s="444"/>
      <c r="C22" s="444"/>
      <c r="D22" s="444"/>
      <c r="E22" s="445"/>
      <c r="F22" s="428" t="s">
        <v>186</v>
      </c>
      <c r="G22" s="444"/>
      <c r="H22" s="445"/>
      <c r="I22" s="499" t="s">
        <v>187</v>
      </c>
      <c r="J22" s="396" t="s">
        <v>188</v>
      </c>
      <c r="K22" s="500" t="s">
        <v>189</v>
      </c>
    </row>
    <row r="23" customHeight="1" spans="1:11">
      <c r="A23" s="432">
        <v>1</v>
      </c>
      <c r="B23" s="446"/>
      <c r="C23" s="447"/>
      <c r="D23" s="447"/>
      <c r="E23" s="448"/>
      <c r="F23" s="402"/>
      <c r="G23" s="403"/>
      <c r="H23" s="404"/>
      <c r="I23" s="409"/>
      <c r="J23" s="501"/>
      <c r="K23" s="502"/>
    </row>
    <row r="24" customHeight="1" spans="1:11">
      <c r="A24" s="432">
        <v>2</v>
      </c>
      <c r="B24" s="446"/>
      <c r="C24" s="449"/>
      <c r="D24" s="449"/>
      <c r="E24" s="450"/>
      <c r="F24" s="402"/>
      <c r="G24" s="403"/>
      <c r="H24" s="404"/>
      <c r="I24" s="409"/>
      <c r="J24" s="501"/>
      <c r="K24" s="502"/>
    </row>
    <row r="25" customHeight="1" spans="1:11">
      <c r="A25" s="432">
        <v>3</v>
      </c>
      <c r="B25" s="446"/>
      <c r="C25" s="449"/>
      <c r="D25" s="449"/>
      <c r="E25" s="450"/>
      <c r="F25" s="402"/>
      <c r="G25" s="403"/>
      <c r="H25" s="404"/>
      <c r="I25" s="409"/>
      <c r="J25" s="501"/>
      <c r="K25" s="502"/>
    </row>
    <row r="26" customHeight="1" spans="1:11">
      <c r="A26" s="432">
        <v>4</v>
      </c>
      <c r="B26" s="446"/>
      <c r="C26" s="449"/>
      <c r="D26" s="449"/>
      <c r="E26" s="450"/>
      <c r="F26" s="402"/>
      <c r="G26" s="403"/>
      <c r="H26" s="404"/>
      <c r="I26" s="409"/>
      <c r="J26" s="501"/>
      <c r="K26" s="502"/>
    </row>
    <row r="27" customHeight="1" spans="1:11">
      <c r="A27" s="432">
        <v>5</v>
      </c>
      <c r="B27" s="446"/>
      <c r="C27" s="449"/>
      <c r="D27" s="449"/>
      <c r="E27" s="450"/>
      <c r="F27" s="402"/>
      <c r="G27" s="403"/>
      <c r="H27" s="404"/>
      <c r="I27" s="409"/>
      <c r="J27" s="501"/>
      <c r="K27" s="502"/>
    </row>
    <row r="28" customHeight="1" spans="1:11">
      <c r="A28" s="451">
        <v>6</v>
      </c>
      <c r="B28" s="446"/>
      <c r="C28" s="449"/>
      <c r="D28" s="449"/>
      <c r="E28" s="450"/>
      <c r="F28" s="402"/>
      <c r="G28" s="403"/>
      <c r="H28" s="404"/>
      <c r="I28" s="409"/>
      <c r="J28" s="501"/>
      <c r="K28" s="502"/>
    </row>
    <row r="29" customHeight="1" spans="1:11">
      <c r="A29" s="451">
        <v>7</v>
      </c>
      <c r="B29" s="452"/>
      <c r="C29" s="447"/>
      <c r="D29" s="447"/>
      <c r="E29" s="448"/>
      <c r="F29" s="402"/>
      <c r="G29" s="403"/>
      <c r="H29" s="404"/>
      <c r="I29" s="503"/>
      <c r="J29" s="501"/>
      <c r="K29" s="502"/>
    </row>
    <row r="30" customHeight="1" spans="1:11">
      <c r="A30" s="451">
        <v>8</v>
      </c>
      <c r="B30" s="446"/>
      <c r="C30" s="449"/>
      <c r="D30" s="449"/>
      <c r="E30" s="450"/>
      <c r="F30" s="402"/>
      <c r="G30" s="403"/>
      <c r="H30" s="404"/>
      <c r="I30" s="503"/>
      <c r="J30" s="501"/>
      <c r="K30" s="502"/>
    </row>
    <row r="31" customHeight="1" spans="1:11">
      <c r="A31" s="451">
        <v>9</v>
      </c>
      <c r="B31" s="446"/>
      <c r="C31" s="449"/>
      <c r="D31" s="449"/>
      <c r="E31" s="450"/>
      <c r="F31" s="402"/>
      <c r="G31" s="403"/>
      <c r="H31" s="404"/>
      <c r="I31" s="503"/>
      <c r="J31" s="501"/>
      <c r="K31" s="502"/>
    </row>
    <row r="32" customHeight="1" spans="1:11">
      <c r="A32" s="451">
        <v>10</v>
      </c>
      <c r="B32" s="452"/>
      <c r="C32" s="447"/>
      <c r="D32" s="447"/>
      <c r="E32" s="448"/>
      <c r="F32" s="402"/>
      <c r="G32" s="403"/>
      <c r="H32" s="404"/>
      <c r="I32" s="503"/>
      <c r="J32" s="501"/>
      <c r="K32" s="502"/>
    </row>
    <row r="33" customHeight="1" spans="1:11">
      <c r="A33" s="453" t="s">
        <v>190</v>
      </c>
      <c r="B33" s="454"/>
      <c r="C33" s="424"/>
      <c r="D33" s="440"/>
      <c r="E33" s="440"/>
      <c r="F33" s="440"/>
      <c r="G33" s="440"/>
      <c r="H33" s="440"/>
      <c r="I33" s="440"/>
      <c r="J33" s="440"/>
      <c r="K33" s="492"/>
    </row>
    <row r="34" customHeight="1" spans="1:11">
      <c r="A34" s="455" t="s">
        <v>191</v>
      </c>
      <c r="B34" s="456"/>
      <c r="C34" s="457"/>
      <c r="D34" s="458"/>
      <c r="E34" s="458"/>
      <c r="F34" s="458"/>
      <c r="G34" s="458"/>
      <c r="H34" s="458"/>
      <c r="I34" s="458"/>
      <c r="J34" s="458"/>
      <c r="K34" s="504"/>
    </row>
    <row r="35" ht="30.75" customHeight="1" spans="1:11">
      <c r="A35" s="459" t="s">
        <v>192</v>
      </c>
      <c r="B35" s="460"/>
      <c r="C35" s="461"/>
      <c r="D35" s="461"/>
      <c r="E35" s="461"/>
      <c r="F35" s="461"/>
      <c r="G35" s="461"/>
      <c r="H35" s="461"/>
      <c r="I35" s="461"/>
      <c r="J35" s="461"/>
      <c r="K35" s="505"/>
    </row>
    <row r="36" s="386" customFormat="1" customHeight="1" spans="1:11">
      <c r="A36" s="462" t="s">
        <v>193</v>
      </c>
      <c r="B36" s="463" t="s">
        <v>194</v>
      </c>
      <c r="C36" s="464"/>
      <c r="D36" s="464"/>
      <c r="E36" s="464"/>
      <c r="F36" s="465" t="s">
        <v>195</v>
      </c>
      <c r="G36" s="464"/>
      <c r="H36" s="464"/>
      <c r="I36" s="465" t="s">
        <v>196</v>
      </c>
      <c r="J36" s="464"/>
      <c r="K36" s="506"/>
    </row>
    <row r="37" s="386" customFormat="1" customHeight="1" spans="1:11">
      <c r="A37" s="466"/>
      <c r="B37" s="408" t="s">
        <v>197</v>
      </c>
      <c r="C37" s="411"/>
      <c r="D37" s="411"/>
      <c r="E37" s="411"/>
      <c r="F37" s="408" t="s">
        <v>198</v>
      </c>
      <c r="G37" s="467"/>
      <c r="H37" s="467"/>
      <c r="I37" s="408" t="s">
        <v>199</v>
      </c>
      <c r="J37" s="507" t="str">
        <f>CONCATENATE(封面!F13,封面!G13,封面!H13,封面!I13,封面!J13,封面!K13)</f>
        <v>2022年4月1日</v>
      </c>
      <c r="K37" s="508"/>
    </row>
    <row r="38" s="386" customFormat="1" customHeight="1" spans="1:11">
      <c r="A38" s="466"/>
      <c r="B38" s="408" t="s">
        <v>200</v>
      </c>
      <c r="C38" s="412"/>
      <c r="D38" s="412"/>
      <c r="E38" s="412"/>
      <c r="F38" s="408" t="s">
        <v>19</v>
      </c>
      <c r="G38" s="468" t="str">
        <f>封面!F16&amp;""</f>
        <v/>
      </c>
      <c r="H38" s="469"/>
      <c r="I38" s="408" t="s">
        <v>201</v>
      </c>
      <c r="J38" s="408" t="s">
        <v>202</v>
      </c>
      <c r="K38" s="509"/>
    </row>
    <row r="39" customHeight="1" spans="1:11">
      <c r="A39" s="470" t="s">
        <v>203</v>
      </c>
      <c r="B39" s="408" t="s">
        <v>204</v>
      </c>
      <c r="C39" s="412"/>
      <c r="D39" s="412"/>
      <c r="E39" s="412"/>
      <c r="F39" s="408" t="s">
        <v>20</v>
      </c>
      <c r="G39" s="471" t="str">
        <f>封面!G18&amp;""</f>
        <v/>
      </c>
      <c r="H39" s="472"/>
      <c r="I39" s="472"/>
      <c r="J39" s="472"/>
      <c r="K39" s="510"/>
    </row>
    <row r="40" customHeight="1" spans="1:11">
      <c r="A40" s="432"/>
      <c r="B40" s="409"/>
      <c r="C40" s="473" t="s">
        <v>39</v>
      </c>
      <c r="D40" s="411"/>
      <c r="E40" s="473" t="s">
        <v>205</v>
      </c>
      <c r="F40" s="411"/>
      <c r="G40" s="473" t="s">
        <v>206</v>
      </c>
      <c r="H40" s="411"/>
      <c r="I40" s="473" t="s">
        <v>100</v>
      </c>
      <c r="J40" s="473" t="s">
        <v>108</v>
      </c>
      <c r="K40" s="491"/>
    </row>
    <row r="41" s="387" customFormat="1" customHeight="1" spans="1:11">
      <c r="A41" s="470" t="s">
        <v>207</v>
      </c>
      <c r="B41" s="474" t="str">
        <f>""&amp;封面!G11</f>
        <v>徐萍</v>
      </c>
      <c r="C41" s="473"/>
      <c r="D41" s="411"/>
      <c r="E41" s="411"/>
      <c r="F41" s="411"/>
      <c r="G41" s="411"/>
      <c r="H41" s="411"/>
      <c r="I41" s="411"/>
      <c r="J41" s="411"/>
      <c r="K41" s="491"/>
    </row>
    <row r="42" s="387" customFormat="1" customHeight="1" spans="1:11">
      <c r="A42" s="475" t="s">
        <v>208</v>
      </c>
      <c r="B42" s="476"/>
      <c r="C42" s="477"/>
      <c r="D42" s="478"/>
      <c r="E42" s="477"/>
      <c r="F42" s="478"/>
      <c r="G42" s="478"/>
      <c r="H42" s="478"/>
      <c r="I42" s="478"/>
      <c r="J42" s="478"/>
      <c r="K42" s="511"/>
    </row>
    <row r="43" s="386" customFormat="1" customHeight="1" spans="2:11">
      <c r="B43" s="479"/>
      <c r="C43" s="479"/>
      <c r="D43" s="479"/>
      <c r="E43" s="479"/>
      <c r="F43" s="479"/>
      <c r="G43" s="479"/>
      <c r="H43" s="479"/>
      <c r="I43" s="479"/>
      <c r="J43" s="479"/>
      <c r="K43" s="479"/>
    </row>
    <row r="44" customHeight="1" spans="1:1">
      <c r="A44" s="388"/>
    </row>
    <row r="45" customHeight="1" spans="4:4">
      <c r="D45" s="384"/>
    </row>
  </sheetData>
  <sheetProtection formatCells="0" formatColumns="0" formatRows="0" insertHyperlinks="0" sort="0" autoFilter="0"/>
  <mergeCells count="71">
    <mergeCell ref="A2:K2"/>
    <mergeCell ref="A3:K3"/>
    <mergeCell ref="C5:G5"/>
    <mergeCell ref="C6:G6"/>
    <mergeCell ref="B7:E7"/>
    <mergeCell ref="B8:E8"/>
    <mergeCell ref="F9:G9"/>
    <mergeCell ref="B10:G10"/>
    <mergeCell ref="J11:K11"/>
    <mergeCell ref="H13:K13"/>
    <mergeCell ref="H14:I14"/>
    <mergeCell ref="J14:K14"/>
    <mergeCell ref="B16:G16"/>
    <mergeCell ref="B17:G17"/>
    <mergeCell ref="B18:G18"/>
    <mergeCell ref="B19:G19"/>
    <mergeCell ref="B20:G20"/>
    <mergeCell ref="B21:G21"/>
    <mergeCell ref="A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A33:B33"/>
    <mergeCell ref="C33:K33"/>
    <mergeCell ref="A34:B34"/>
    <mergeCell ref="C34:K34"/>
    <mergeCell ref="C36:E36"/>
    <mergeCell ref="G36:H36"/>
    <mergeCell ref="J36:K36"/>
    <mergeCell ref="C37:E37"/>
    <mergeCell ref="G37:H37"/>
    <mergeCell ref="J37:K37"/>
    <mergeCell ref="C38:E38"/>
    <mergeCell ref="G38:H38"/>
    <mergeCell ref="J38:K38"/>
    <mergeCell ref="B39:D39"/>
    <mergeCell ref="G39:K39"/>
    <mergeCell ref="C40:D40"/>
    <mergeCell ref="E40:F40"/>
    <mergeCell ref="G40:H40"/>
    <mergeCell ref="C41:D41"/>
    <mergeCell ref="E41:F41"/>
    <mergeCell ref="G41:H41"/>
    <mergeCell ref="C42:D42"/>
    <mergeCell ref="E42:F42"/>
    <mergeCell ref="G42:H42"/>
    <mergeCell ref="A5:A6"/>
    <mergeCell ref="A36:A38"/>
    <mergeCell ref="H5:H6"/>
    <mergeCell ref="I5:I6"/>
    <mergeCell ref="J5:J6"/>
    <mergeCell ref="K5:K6"/>
    <mergeCell ref="A14:G15"/>
  </mergeCells>
  <hyperlinks>
    <hyperlink ref="A1" location="索引目录!B4" display="返回索引页"/>
  </hyperlinks>
  <printOptions horizontalCentered="1"/>
  <pageMargins left="0.629166666666667" right="0.235416666666667" top="0.786805555555556" bottom="0.786805555555556" header="0.511805555555556" footer="0.511805555555556"/>
  <pageSetup paperSize="9" scale="81" fitToHeight="0" orientation="landscape"/>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workbookViewId="0">
      <selection activeCell="F15" sqref="F15"/>
    </sheetView>
  </sheetViews>
  <sheetFormatPr defaultColWidth="9" defaultRowHeight="15.75" customHeight="1"/>
  <cols>
    <col min="1" max="1" width="8.375" style="3" customWidth="1"/>
    <col min="2" max="2" width="19.75" style="3" customWidth="1"/>
    <col min="3" max="3" width="12.5" style="3" customWidth="1"/>
    <col min="4" max="4" width="9" style="3"/>
    <col min="5" max="5" width="8" style="3" hidden="1" customWidth="1" outlineLevel="1"/>
    <col min="6" max="6" width="14.75" style="3" customWidth="1" collapsed="1"/>
    <col min="7" max="7" width="8.125" style="3" customWidth="1"/>
    <col min="8" max="8" width="4.375" style="3" customWidth="1"/>
    <col min="9" max="10" width="8.25" style="3" customWidth="1"/>
    <col min="11" max="14" width="11" style="3" hidden="1" customWidth="1" outlineLevel="1"/>
    <col min="15" max="15" width="11.875" style="3" customWidth="1" collapsed="1"/>
    <col min="16" max="16" width="11.875" style="3" customWidth="1"/>
    <col min="17" max="17" width="11" style="3" customWidth="1"/>
    <col min="18" max="18" width="7" style="3" customWidth="1"/>
    <col min="19" max="19" width="11" style="3" customWidth="1"/>
    <col min="20" max="20" width="5.125" style="3" customWidth="1"/>
    <col min="21" max="21" width="5.5" style="3" customWidth="1"/>
    <col min="22" max="16384" width="9" style="3"/>
  </cols>
  <sheetData>
    <row r="1" spans="1:21">
      <c r="A1" s="4" t="s">
        <v>118</v>
      </c>
      <c r="B1" s="5" t="s">
        <v>240</v>
      </c>
      <c r="C1" s="6"/>
      <c r="D1" s="6"/>
      <c r="E1" s="6"/>
      <c r="F1" s="6"/>
      <c r="G1" s="6"/>
      <c r="H1" s="6"/>
      <c r="I1" s="6"/>
      <c r="J1" s="6"/>
      <c r="K1" s="6"/>
      <c r="L1" s="6"/>
      <c r="M1" s="6"/>
      <c r="N1" s="6"/>
      <c r="O1" s="6"/>
      <c r="P1" s="6"/>
      <c r="Q1" s="6"/>
      <c r="R1" s="6"/>
      <c r="S1" s="6"/>
      <c r="T1" s="6"/>
      <c r="U1" s="6"/>
    </row>
    <row r="2" s="1" customFormat="1" ht="30" customHeight="1" spans="1:21">
      <c r="A2" s="7" t="s">
        <v>567</v>
      </c>
      <c r="B2" s="8"/>
      <c r="C2" s="8"/>
      <c r="D2" s="8"/>
      <c r="E2" s="8"/>
      <c r="F2" s="8"/>
      <c r="G2" s="8"/>
      <c r="H2" s="8"/>
      <c r="I2" s="8"/>
      <c r="J2" s="8"/>
      <c r="K2" s="8"/>
      <c r="L2" s="8"/>
      <c r="M2" s="8"/>
      <c r="N2" s="8"/>
      <c r="O2" s="8"/>
      <c r="P2" s="8"/>
      <c r="Q2" s="8"/>
      <c r="R2" s="8"/>
      <c r="S2" s="8"/>
      <c r="T2" s="8"/>
      <c r="U2" s="8"/>
    </row>
    <row r="3" ht="14.1" customHeight="1" spans="1:21">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row>
    <row r="4" customHeight="1" spans="1:33">
      <c r="A4" s="10" t="str">
        <f>封面!D7&amp;封面!F7</f>
        <v>产权持有单位：黑龙江龙煤矿山建设有限公司</v>
      </c>
      <c r="U4" s="33" t="s">
        <v>147</v>
      </c>
      <c r="V4"/>
      <c r="W4"/>
      <c r="X4" s="157"/>
      <c r="Y4"/>
      <c r="Z4"/>
      <c r="AA4"/>
      <c r="AB4"/>
      <c r="AC4"/>
      <c r="AD4"/>
      <c r="AE4"/>
      <c r="AF4"/>
      <c r="AG4"/>
    </row>
    <row r="5" s="2" customFormat="1" customHeight="1" spans="1:33">
      <c r="A5" s="11" t="s">
        <v>210</v>
      </c>
      <c r="B5" s="120" t="s">
        <v>568</v>
      </c>
      <c r="C5" s="112" t="s">
        <v>569</v>
      </c>
      <c r="D5" s="112" t="s">
        <v>570</v>
      </c>
      <c r="E5" s="113" t="s">
        <v>557</v>
      </c>
      <c r="F5" s="112" t="s">
        <v>571</v>
      </c>
      <c r="G5" s="112" t="s">
        <v>407</v>
      </c>
      <c r="H5" s="112" t="s">
        <v>408</v>
      </c>
      <c r="I5" s="112" t="s">
        <v>572</v>
      </c>
      <c r="J5" s="112" t="s">
        <v>425</v>
      </c>
      <c r="K5" s="116" t="s">
        <v>243</v>
      </c>
      <c r="L5" s="117"/>
      <c r="M5" s="118" t="s">
        <v>318</v>
      </c>
      <c r="N5" s="119"/>
      <c r="O5" s="120" t="s">
        <v>245</v>
      </c>
      <c r="P5" s="114"/>
      <c r="Q5" s="11" t="s">
        <v>246</v>
      </c>
      <c r="R5" s="14"/>
      <c r="S5" s="14"/>
      <c r="T5" s="12" t="s">
        <v>248</v>
      </c>
      <c r="U5" s="12" t="s">
        <v>213</v>
      </c>
      <c r="V5" s="124"/>
      <c r="W5" s="124"/>
      <c r="X5" s="124"/>
      <c r="Y5" s="124"/>
      <c r="Z5" s="124"/>
      <c r="AA5" s="124"/>
      <c r="AB5" s="159"/>
      <c r="AC5" s="161"/>
      <c r="AD5" s="161"/>
      <c r="AE5" s="159"/>
      <c r="AF5" s="159"/>
      <c r="AG5" s="159"/>
    </row>
    <row r="6" s="2" customFormat="1" customHeight="1" spans="1:33">
      <c r="A6" s="14"/>
      <c r="B6" s="114"/>
      <c r="C6" s="114"/>
      <c r="D6" s="114"/>
      <c r="E6" s="115"/>
      <c r="F6" s="114"/>
      <c r="G6" s="114"/>
      <c r="H6" s="114"/>
      <c r="I6" s="114"/>
      <c r="J6" s="114"/>
      <c r="K6" s="120" t="s">
        <v>491</v>
      </c>
      <c r="L6" s="120" t="s">
        <v>492</v>
      </c>
      <c r="M6" s="120" t="s">
        <v>491</v>
      </c>
      <c r="N6" s="120" t="s">
        <v>492</v>
      </c>
      <c r="O6" s="120" t="s">
        <v>491</v>
      </c>
      <c r="P6" s="120" t="s">
        <v>492</v>
      </c>
      <c r="Q6" s="11" t="s">
        <v>491</v>
      </c>
      <c r="R6" s="11" t="s">
        <v>427</v>
      </c>
      <c r="S6" s="11" t="s">
        <v>492</v>
      </c>
      <c r="T6" s="14"/>
      <c r="U6" s="14"/>
      <c r="V6" s="124"/>
      <c r="W6" s="124"/>
      <c r="X6" s="124"/>
      <c r="Y6" s="124"/>
      <c r="Z6" s="124"/>
      <c r="AA6" s="124"/>
      <c r="AB6" s="159"/>
      <c r="AC6" s="161"/>
      <c r="AD6" s="161"/>
      <c r="AE6" s="159"/>
      <c r="AF6" s="159"/>
      <c r="AG6" s="159"/>
    </row>
    <row r="7" customHeight="1" spans="1:33">
      <c r="A7" s="14"/>
      <c r="B7" s="14"/>
      <c r="C7" s="16"/>
      <c r="D7" s="19"/>
      <c r="E7" s="17"/>
      <c r="F7" s="16"/>
      <c r="G7" s="11"/>
      <c r="H7" s="14"/>
      <c r="I7" s="156"/>
      <c r="J7" s="121"/>
      <c r="K7" s="30"/>
      <c r="L7" s="30"/>
      <c r="M7" s="30"/>
      <c r="N7" s="30"/>
      <c r="O7" s="122"/>
      <c r="P7" s="122"/>
      <c r="Q7" s="158"/>
      <c r="R7" s="72"/>
      <c r="S7" s="30"/>
      <c r="T7" s="30"/>
      <c r="U7" s="34"/>
      <c r="V7" s="159"/>
      <c r="W7" s="160"/>
      <c r="X7" s="160"/>
      <c r="Y7" s="123"/>
      <c r="Z7" s="123"/>
      <c r="AA7" s="123"/>
      <c r="AB7" s="123"/>
      <c r="AC7" s="162"/>
      <c r="AD7" s="162"/>
      <c r="AE7" s="123"/>
      <c r="AF7" s="162"/>
      <c r="AG7" s="162"/>
    </row>
    <row r="8" customHeight="1" spans="1:21">
      <c r="A8" s="14"/>
      <c r="B8" s="19"/>
      <c r="C8" s="19"/>
      <c r="D8" s="14"/>
      <c r="E8" s="17"/>
      <c r="F8" s="19"/>
      <c r="G8" s="14"/>
      <c r="H8" s="14"/>
      <c r="I8" s="18"/>
      <c r="J8" s="18"/>
      <c r="K8" s="30"/>
      <c r="L8" s="30"/>
      <c r="M8" s="30"/>
      <c r="N8" s="30"/>
      <c r="O8" s="30"/>
      <c r="P8" s="30"/>
      <c r="Q8" s="30"/>
      <c r="R8" s="72"/>
      <c r="S8" s="30">
        <f t="shared" ref="S8:S25" si="0">ROUND(Q8*R8/100,0)</f>
        <v>0</v>
      </c>
      <c r="T8" s="30" t="str">
        <f t="shared" ref="T8:T25" si="1">IF(P8=0,"",(S8-P8)/P8*100)</f>
        <v/>
      </c>
      <c r="U8" s="34"/>
    </row>
    <row r="9" customHeight="1" spans="1:21">
      <c r="A9" s="14"/>
      <c r="B9" s="19"/>
      <c r="C9" s="19"/>
      <c r="D9" s="14"/>
      <c r="E9" s="17"/>
      <c r="F9" s="19"/>
      <c r="G9" s="14"/>
      <c r="H9" s="14"/>
      <c r="I9" s="18"/>
      <c r="J9" s="18"/>
      <c r="K9" s="30"/>
      <c r="L9" s="30"/>
      <c r="M9" s="30"/>
      <c r="N9" s="30"/>
      <c r="O9" s="30"/>
      <c r="P9" s="30"/>
      <c r="Q9" s="30"/>
      <c r="R9" s="72"/>
      <c r="S9" s="30">
        <f t="shared" si="0"/>
        <v>0</v>
      </c>
      <c r="T9" s="30" t="str">
        <f t="shared" si="1"/>
        <v/>
      </c>
      <c r="U9" s="34"/>
    </row>
    <row r="10" customHeight="1" spans="1:21">
      <c r="A10" s="14"/>
      <c r="B10" s="19"/>
      <c r="C10" s="19"/>
      <c r="D10" s="14"/>
      <c r="E10" s="17"/>
      <c r="F10" s="19"/>
      <c r="G10" s="14"/>
      <c r="H10" s="14"/>
      <c r="I10" s="18"/>
      <c r="J10" s="18"/>
      <c r="K10" s="30"/>
      <c r="L10" s="30"/>
      <c r="M10" s="30"/>
      <c r="N10" s="30"/>
      <c r="O10" s="30"/>
      <c r="P10" s="30"/>
      <c r="Q10" s="30"/>
      <c r="R10" s="72"/>
      <c r="S10" s="30">
        <f t="shared" si="0"/>
        <v>0</v>
      </c>
      <c r="T10" s="30" t="str">
        <f t="shared" si="1"/>
        <v/>
      </c>
      <c r="U10" s="34"/>
    </row>
    <row r="11" customHeight="1" spans="1:21">
      <c r="A11" s="14"/>
      <c r="B11" s="19"/>
      <c r="C11" s="19"/>
      <c r="D11" s="14"/>
      <c r="E11" s="17"/>
      <c r="F11" s="19"/>
      <c r="G11" s="14"/>
      <c r="H11" s="14"/>
      <c r="I11" s="18"/>
      <c r="J11" s="18"/>
      <c r="K11" s="30"/>
      <c r="L11" s="30"/>
      <c r="M11" s="30"/>
      <c r="N11" s="30"/>
      <c r="O11" s="30"/>
      <c r="P11" s="30"/>
      <c r="Q11" s="30"/>
      <c r="R11" s="72"/>
      <c r="S11" s="30">
        <f t="shared" si="0"/>
        <v>0</v>
      </c>
      <c r="T11" s="30" t="str">
        <f t="shared" si="1"/>
        <v/>
      </c>
      <c r="U11" s="34"/>
    </row>
    <row r="12" customHeight="1" spans="1:21">
      <c r="A12" s="14"/>
      <c r="B12" s="19"/>
      <c r="C12" s="19"/>
      <c r="D12" s="14"/>
      <c r="E12" s="17"/>
      <c r="F12" s="19"/>
      <c r="G12" s="14"/>
      <c r="H12" s="14"/>
      <c r="I12" s="18"/>
      <c r="J12" s="18"/>
      <c r="K12" s="30"/>
      <c r="L12" s="30"/>
      <c r="M12" s="30"/>
      <c r="N12" s="30"/>
      <c r="O12" s="30"/>
      <c r="P12" s="30"/>
      <c r="Q12" s="30"/>
      <c r="R12" s="72"/>
      <c r="S12" s="30">
        <f t="shared" si="0"/>
        <v>0</v>
      </c>
      <c r="T12" s="30" t="str">
        <f t="shared" si="1"/>
        <v/>
      </c>
      <c r="U12" s="34"/>
    </row>
    <row r="13" customHeight="1" spans="1:21">
      <c r="A13" s="14"/>
      <c r="B13" s="19"/>
      <c r="C13" s="19"/>
      <c r="D13" s="14"/>
      <c r="E13" s="17"/>
      <c r="F13" s="19"/>
      <c r="G13" s="14"/>
      <c r="H13" s="14"/>
      <c r="I13" s="18"/>
      <c r="J13" s="18"/>
      <c r="K13" s="30"/>
      <c r="L13" s="30"/>
      <c r="M13" s="30"/>
      <c r="N13" s="30"/>
      <c r="O13" s="30"/>
      <c r="P13" s="30"/>
      <c r="Q13" s="30"/>
      <c r="R13" s="72"/>
      <c r="S13" s="30">
        <f t="shared" si="0"/>
        <v>0</v>
      </c>
      <c r="T13" s="30" t="str">
        <f t="shared" si="1"/>
        <v/>
      </c>
      <c r="U13" s="34"/>
    </row>
    <row r="14" customHeight="1" spans="1:21">
      <c r="A14" s="14"/>
      <c r="B14" s="19"/>
      <c r="C14" s="19"/>
      <c r="D14" s="14"/>
      <c r="E14" s="17"/>
      <c r="F14" s="19"/>
      <c r="G14" s="14"/>
      <c r="H14" s="14"/>
      <c r="I14" s="18"/>
      <c r="J14" s="18"/>
      <c r="K14" s="30"/>
      <c r="L14" s="30"/>
      <c r="M14" s="30"/>
      <c r="N14" s="30"/>
      <c r="O14" s="30"/>
      <c r="P14" s="30"/>
      <c r="Q14" s="30"/>
      <c r="R14" s="72"/>
      <c r="S14" s="30">
        <f t="shared" si="0"/>
        <v>0</v>
      </c>
      <c r="T14" s="30" t="str">
        <f t="shared" si="1"/>
        <v/>
      </c>
      <c r="U14" s="34"/>
    </row>
    <row r="15" customHeight="1" spans="1:21">
      <c r="A15" s="14"/>
      <c r="B15" s="19"/>
      <c r="C15" s="19"/>
      <c r="D15" s="14"/>
      <c r="E15" s="17"/>
      <c r="F15" s="19"/>
      <c r="G15" s="14"/>
      <c r="H15" s="14"/>
      <c r="I15" s="18"/>
      <c r="J15" s="18"/>
      <c r="K15" s="30"/>
      <c r="L15" s="30"/>
      <c r="M15" s="30"/>
      <c r="N15" s="30"/>
      <c r="O15" s="30"/>
      <c r="P15" s="30"/>
      <c r="Q15" s="30"/>
      <c r="R15" s="72"/>
      <c r="S15" s="30">
        <f t="shared" si="0"/>
        <v>0</v>
      </c>
      <c r="T15" s="30" t="str">
        <f t="shared" si="1"/>
        <v/>
      </c>
      <c r="U15" s="34"/>
    </row>
    <row r="16" customHeight="1" spans="1:21">
      <c r="A16" s="14"/>
      <c r="B16" s="19"/>
      <c r="C16" s="19"/>
      <c r="D16" s="14"/>
      <c r="E16" s="17"/>
      <c r="F16" s="19"/>
      <c r="G16" s="14"/>
      <c r="H16" s="14"/>
      <c r="I16" s="18"/>
      <c r="J16" s="18"/>
      <c r="K16" s="30"/>
      <c r="L16" s="30"/>
      <c r="M16" s="30"/>
      <c r="N16" s="30"/>
      <c r="O16" s="30"/>
      <c r="P16" s="30"/>
      <c r="Q16" s="30"/>
      <c r="R16" s="72"/>
      <c r="S16" s="30">
        <f t="shared" si="0"/>
        <v>0</v>
      </c>
      <c r="T16" s="30" t="str">
        <f t="shared" si="1"/>
        <v/>
      </c>
      <c r="U16" s="34"/>
    </row>
    <row r="17" customHeight="1" spans="1:21">
      <c r="A17" s="14"/>
      <c r="B17" s="19"/>
      <c r="C17" s="19"/>
      <c r="D17" s="14"/>
      <c r="E17" s="17"/>
      <c r="F17" s="19"/>
      <c r="G17" s="14"/>
      <c r="H17" s="14"/>
      <c r="I17" s="18"/>
      <c r="J17" s="18"/>
      <c r="K17" s="30"/>
      <c r="L17" s="30"/>
      <c r="M17" s="30"/>
      <c r="N17" s="30"/>
      <c r="O17" s="30"/>
      <c r="P17" s="30"/>
      <c r="Q17" s="30"/>
      <c r="R17" s="72"/>
      <c r="S17" s="30">
        <f t="shared" si="0"/>
        <v>0</v>
      </c>
      <c r="T17" s="30" t="str">
        <f t="shared" si="1"/>
        <v/>
      </c>
      <c r="U17" s="34"/>
    </row>
    <row r="18" customHeight="1" spans="1:21">
      <c r="A18" s="14"/>
      <c r="B18" s="19"/>
      <c r="C18" s="19"/>
      <c r="D18" s="14"/>
      <c r="E18" s="17"/>
      <c r="F18" s="19"/>
      <c r="G18" s="14"/>
      <c r="H18" s="14"/>
      <c r="I18" s="18"/>
      <c r="J18" s="18"/>
      <c r="K18" s="30"/>
      <c r="L18" s="30"/>
      <c r="M18" s="30"/>
      <c r="N18" s="30"/>
      <c r="O18" s="30"/>
      <c r="P18" s="30"/>
      <c r="Q18" s="30"/>
      <c r="R18" s="72"/>
      <c r="S18" s="30">
        <f t="shared" si="0"/>
        <v>0</v>
      </c>
      <c r="T18" s="30" t="str">
        <f t="shared" si="1"/>
        <v/>
      </c>
      <c r="U18" s="34"/>
    </row>
    <row r="19" customHeight="1" spans="1:21">
      <c r="A19" s="14"/>
      <c r="B19" s="19"/>
      <c r="C19" s="19"/>
      <c r="D19" s="14"/>
      <c r="E19" s="17"/>
      <c r="F19" s="19"/>
      <c r="G19" s="14"/>
      <c r="H19" s="14"/>
      <c r="I19" s="18"/>
      <c r="J19" s="18"/>
      <c r="K19" s="30"/>
      <c r="L19" s="30"/>
      <c r="M19" s="30"/>
      <c r="N19" s="30"/>
      <c r="O19" s="30"/>
      <c r="P19" s="30"/>
      <c r="Q19" s="30"/>
      <c r="R19" s="72"/>
      <c r="S19" s="30">
        <f t="shared" si="0"/>
        <v>0</v>
      </c>
      <c r="T19" s="30" t="str">
        <f t="shared" si="1"/>
        <v/>
      </c>
      <c r="U19" s="34"/>
    </row>
    <row r="20" customHeight="1" spans="1:21">
      <c r="A20" s="14"/>
      <c r="B20" s="19"/>
      <c r="C20" s="19"/>
      <c r="D20" s="14"/>
      <c r="E20" s="17"/>
      <c r="F20" s="19"/>
      <c r="G20" s="14"/>
      <c r="H20" s="14"/>
      <c r="I20" s="18"/>
      <c r="J20" s="18"/>
      <c r="K20" s="30"/>
      <c r="L20" s="30"/>
      <c r="M20" s="30"/>
      <c r="N20" s="30"/>
      <c r="O20" s="30"/>
      <c r="P20" s="30"/>
      <c r="Q20" s="30"/>
      <c r="R20" s="72"/>
      <c r="S20" s="30">
        <f t="shared" si="0"/>
        <v>0</v>
      </c>
      <c r="T20" s="30" t="str">
        <f t="shared" si="1"/>
        <v/>
      </c>
      <c r="U20" s="34"/>
    </row>
    <row r="21" customHeight="1" spans="1:21">
      <c r="A21" s="14"/>
      <c r="B21" s="19"/>
      <c r="C21" s="19"/>
      <c r="D21" s="14"/>
      <c r="E21" s="17"/>
      <c r="F21" s="19"/>
      <c r="G21" s="14"/>
      <c r="H21" s="14"/>
      <c r="I21" s="18"/>
      <c r="J21" s="18"/>
      <c r="K21" s="30"/>
      <c r="L21" s="30"/>
      <c r="M21" s="30"/>
      <c r="N21" s="30"/>
      <c r="O21" s="30"/>
      <c r="P21" s="30"/>
      <c r="Q21" s="30"/>
      <c r="R21" s="72"/>
      <c r="S21" s="30">
        <f t="shared" si="0"/>
        <v>0</v>
      </c>
      <c r="T21" s="30" t="str">
        <f t="shared" si="1"/>
        <v/>
      </c>
      <c r="U21" s="34"/>
    </row>
    <row r="22" customHeight="1" spans="1:21">
      <c r="A22" s="14"/>
      <c r="B22" s="19"/>
      <c r="C22" s="19"/>
      <c r="D22" s="14"/>
      <c r="E22" s="17"/>
      <c r="F22" s="19"/>
      <c r="G22" s="14"/>
      <c r="H22" s="14"/>
      <c r="I22" s="18"/>
      <c r="J22" s="18"/>
      <c r="K22" s="30"/>
      <c r="L22" s="30"/>
      <c r="M22" s="30"/>
      <c r="N22" s="30"/>
      <c r="O22" s="30"/>
      <c r="P22" s="30"/>
      <c r="Q22" s="30"/>
      <c r="R22" s="72"/>
      <c r="S22" s="30">
        <f t="shared" si="0"/>
        <v>0</v>
      </c>
      <c r="T22" s="30" t="str">
        <f t="shared" si="1"/>
        <v/>
      </c>
      <c r="U22" s="34"/>
    </row>
    <row r="23" customHeight="1" spans="1:21">
      <c r="A23" s="14"/>
      <c r="B23" s="19"/>
      <c r="C23" s="19"/>
      <c r="D23" s="14"/>
      <c r="E23" s="17"/>
      <c r="F23" s="19"/>
      <c r="G23" s="14"/>
      <c r="H23" s="14"/>
      <c r="I23" s="18"/>
      <c r="J23" s="18"/>
      <c r="K23" s="30"/>
      <c r="L23" s="30"/>
      <c r="M23" s="30"/>
      <c r="N23" s="30"/>
      <c r="O23" s="30"/>
      <c r="P23" s="30"/>
      <c r="Q23" s="30"/>
      <c r="R23" s="72"/>
      <c r="S23" s="30">
        <f t="shared" si="0"/>
        <v>0</v>
      </c>
      <c r="T23" s="30" t="str">
        <f t="shared" si="1"/>
        <v/>
      </c>
      <c r="U23" s="34"/>
    </row>
    <row r="24" customHeight="1" spans="1:21">
      <c r="A24" s="14"/>
      <c r="B24" s="19"/>
      <c r="C24" s="19"/>
      <c r="D24" s="14"/>
      <c r="E24" s="17"/>
      <c r="F24" s="19"/>
      <c r="G24" s="14"/>
      <c r="H24" s="14"/>
      <c r="I24" s="18"/>
      <c r="J24" s="18"/>
      <c r="K24" s="30"/>
      <c r="L24" s="30"/>
      <c r="M24" s="30"/>
      <c r="N24" s="30"/>
      <c r="O24" s="30"/>
      <c r="P24" s="30"/>
      <c r="Q24" s="30"/>
      <c r="R24" s="72"/>
      <c r="S24" s="30">
        <f t="shared" si="0"/>
        <v>0</v>
      </c>
      <c r="T24" s="30" t="str">
        <f t="shared" si="1"/>
        <v/>
      </c>
      <c r="U24" s="34"/>
    </row>
    <row r="25" customHeight="1" spans="1:21">
      <c r="A25" s="14"/>
      <c r="B25" s="19"/>
      <c r="C25" s="19"/>
      <c r="D25" s="14"/>
      <c r="E25" s="17"/>
      <c r="F25" s="19"/>
      <c r="G25" s="14"/>
      <c r="H25" s="14"/>
      <c r="I25" s="18"/>
      <c r="J25" s="18"/>
      <c r="K25" s="30"/>
      <c r="L25" s="30"/>
      <c r="M25" s="30"/>
      <c r="N25" s="30"/>
      <c r="O25" s="30"/>
      <c r="P25" s="30"/>
      <c r="Q25" s="30"/>
      <c r="R25" s="72"/>
      <c r="S25" s="30">
        <f t="shared" si="0"/>
        <v>0</v>
      </c>
      <c r="T25" s="30" t="str">
        <f t="shared" si="1"/>
        <v/>
      </c>
      <c r="U25" s="34"/>
    </row>
    <row r="26" customHeight="1" spans="1:21">
      <c r="A26" s="14"/>
      <c r="B26" s="19"/>
      <c r="C26" s="19"/>
      <c r="D26" s="14"/>
      <c r="E26" s="17"/>
      <c r="F26" s="34"/>
      <c r="G26" s="14"/>
      <c r="H26" s="14"/>
      <c r="I26" s="18"/>
      <c r="J26" s="18"/>
      <c r="K26" s="30"/>
      <c r="L26" s="30"/>
      <c r="M26" s="30"/>
      <c r="N26" s="30"/>
      <c r="O26" s="30"/>
      <c r="P26" s="30"/>
      <c r="Q26" s="30"/>
      <c r="R26" s="72"/>
      <c r="S26" s="30"/>
      <c r="T26" s="30"/>
      <c r="U26" s="34"/>
    </row>
    <row r="27" customHeight="1" spans="1:21">
      <c r="A27" s="20" t="s">
        <v>357</v>
      </c>
      <c r="B27" s="21"/>
      <c r="C27" s="22"/>
      <c r="D27" s="14"/>
      <c r="E27" s="100"/>
      <c r="F27" s="14"/>
      <c r="G27" s="14"/>
      <c r="H27" s="14"/>
      <c r="I27" s="18"/>
      <c r="J27" s="18"/>
      <c r="K27" s="30">
        <f>SUM(K7:K26)</f>
        <v>0</v>
      </c>
      <c r="L27" s="30">
        <f>SUM(L7:L26)</f>
        <v>0</v>
      </c>
      <c r="M27" s="30"/>
      <c r="N27" s="30"/>
      <c r="O27" s="30">
        <f>SUM(O7:O26)</f>
        <v>0</v>
      </c>
      <c r="P27" s="30">
        <f>SUM(P7:P26)</f>
        <v>0</v>
      </c>
      <c r="Q27" s="30">
        <f>SUM(Q7:Q26)</f>
        <v>0</v>
      </c>
      <c r="R27" s="72"/>
      <c r="S27" s="30">
        <f>SUM(S7:S26)</f>
        <v>0</v>
      </c>
      <c r="T27" s="30" t="str">
        <f>IF(P27=0,"",(S27-P27)/P27*100)</f>
        <v/>
      </c>
      <c r="U27" s="34"/>
    </row>
    <row r="28" customHeight="1" spans="1:15">
      <c r="A28" s="46" t="str">
        <f>封面!D11&amp;封面!G11</f>
        <v>产权持有单位填表人：徐萍</v>
      </c>
      <c r="O28" s="46" t="str">
        <f>"评估人员："&amp;封面!G26</f>
        <v>评估人员：</v>
      </c>
    </row>
    <row r="29" customHeight="1" spans="1:1">
      <c r="A29" s="46" t="str">
        <f>CONCATENATE(封面!D13,封面!F13,封面!G13,封面!H13,封面!I13,封面!J13,封面!K13)</f>
        <v>填表日期：2022年4月1日</v>
      </c>
    </row>
  </sheetData>
  <mergeCells count="31">
    <mergeCell ref="A2:U2"/>
    <mergeCell ref="A3:U3"/>
    <mergeCell ref="K5:L5"/>
    <mergeCell ref="M5:N5"/>
    <mergeCell ref="O5:P5"/>
    <mergeCell ref="Q5:S5"/>
    <mergeCell ref="A27:C27"/>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Y5:Y6"/>
    <mergeCell ref="Z5:Z6"/>
    <mergeCell ref="AA5:AA6"/>
    <mergeCell ref="AB5:AB6"/>
    <mergeCell ref="AC5:AC6"/>
    <mergeCell ref="AD5:AD6"/>
    <mergeCell ref="AE5:AE6"/>
    <mergeCell ref="AF5:AF6"/>
    <mergeCell ref="AG5:AG6"/>
  </mergeCells>
  <hyperlinks>
    <hyperlink ref="A1" location="索引目录!E38" display="返回索引页"/>
    <hyperlink ref="B1" location="固定资产汇总!B12"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Roman,常规"4-6-4
&amp;"宋体,常规"共&amp;"Times New Roman,常规"&amp;N&amp;"宋体,常规"页第&amp;"Times New Roman,常规"&amp;P&amp;"宋体,常规"页</oddHead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H27"/>
  <sheetViews>
    <sheetView view="pageBreakPreview" zoomScale="60" zoomScaleNormal="100" workbookViewId="0">
      <selection activeCell="AF25" sqref="AF25"/>
    </sheetView>
  </sheetViews>
  <sheetFormatPr defaultColWidth="9" defaultRowHeight="15.75" customHeight="1"/>
  <cols>
    <col min="1" max="1" width="4.25" style="3" customWidth="1"/>
    <col min="2" max="2" width="8.875" style="3" customWidth="1"/>
    <col min="3" max="3" width="18.5" style="3" customWidth="1"/>
    <col min="4" max="4" width="21.625" style="123" customWidth="1" outlineLevel="1"/>
    <col min="5" max="5" width="17.125" style="3" customWidth="1"/>
    <col min="6" max="7" width="4.375" style="3" customWidth="1"/>
    <col min="8" max="8" width="8.125" style="3" customWidth="1"/>
    <col min="9" max="10" width="7.625" style="3" customWidth="1"/>
    <col min="11" max="14" width="11" style="3" hidden="1" customWidth="1" outlineLevel="1"/>
    <col min="15" max="15" width="9" style="3" collapsed="1"/>
    <col min="16" max="17" width="9" style="3"/>
    <col min="18" max="18" width="7.375" style="3" hidden="1" customWidth="1"/>
    <col min="19" max="19" width="9" style="3"/>
    <col min="20" max="20" width="7.375" style="3" customWidth="1"/>
    <col min="21" max="21" width="5.5" style="3" customWidth="1"/>
    <col min="22" max="22" width="13.125" style="3" hidden="1" customWidth="1" outlineLevel="1"/>
    <col min="23" max="23" width="9" style="3" collapsed="1"/>
    <col min="24" max="29" width="9" style="3"/>
    <col min="30" max="30" width="10.375" style="3" customWidth="1"/>
    <col min="31" max="34" width="9" style="3"/>
    <col min="35" max="35" width="9.25" style="3" customWidth="1"/>
    <col min="36" max="36" width="18.125" style="3" customWidth="1"/>
    <col min="37" max="46" width="9" style="3"/>
    <col min="47" max="47" width="9.25" style="3" customWidth="1"/>
    <col min="48" max="48" width="16.75" style="3" customWidth="1"/>
    <col min="49" max="58" width="9" style="3"/>
    <col min="59" max="59" width="9.25" style="3" customWidth="1"/>
    <col min="60" max="60" width="16.5" style="3" customWidth="1"/>
    <col min="61" max="16384" width="9" style="3"/>
  </cols>
  <sheetData>
    <row r="1" spans="1:21">
      <c r="A1" s="4" t="s">
        <v>118</v>
      </c>
      <c r="B1" s="5" t="s">
        <v>240</v>
      </c>
      <c r="C1" s="6"/>
      <c r="D1" s="124"/>
      <c r="E1" s="6"/>
      <c r="F1" s="6"/>
      <c r="G1" s="6"/>
      <c r="H1" s="6"/>
      <c r="I1" s="6"/>
      <c r="J1" s="6"/>
      <c r="K1" s="6"/>
      <c r="L1" s="6"/>
      <c r="M1" s="6"/>
      <c r="N1" s="6"/>
      <c r="O1" s="6"/>
      <c r="P1" s="6"/>
      <c r="Q1" s="6"/>
      <c r="R1" s="6"/>
      <c r="S1" s="6"/>
      <c r="T1" s="6"/>
      <c r="U1" s="6"/>
    </row>
    <row r="2" s="1" customFormat="1" ht="30" customHeight="1" spans="1:21">
      <c r="A2" s="7" t="s">
        <v>573</v>
      </c>
      <c r="B2" s="8"/>
      <c r="C2" s="8"/>
      <c r="D2" s="8"/>
      <c r="E2" s="8"/>
      <c r="F2" s="8"/>
      <c r="G2" s="8"/>
      <c r="H2" s="8"/>
      <c r="I2" s="8"/>
      <c r="J2" s="8"/>
      <c r="K2" s="8"/>
      <c r="L2" s="8"/>
      <c r="M2" s="8"/>
      <c r="N2" s="8"/>
      <c r="O2" s="8"/>
      <c r="P2" s="8"/>
      <c r="Q2" s="8"/>
      <c r="R2" s="8"/>
      <c r="S2" s="8"/>
      <c r="T2" s="8"/>
      <c r="U2" s="8"/>
    </row>
    <row r="3" ht="14.1" customHeight="1" spans="1:21">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row>
    <row r="4" customHeight="1" spans="1:31">
      <c r="A4" s="10" t="str">
        <f>封面!D7&amp;封面!F7</f>
        <v>产权持有单位：黑龙江龙煤矿山建设有限公司</v>
      </c>
      <c r="U4" s="33" t="s">
        <v>147</v>
      </c>
      <c r="AE4" s="144"/>
    </row>
    <row r="5" s="2" customFormat="1" customHeight="1" spans="1:60">
      <c r="A5" s="11" t="s">
        <v>210</v>
      </c>
      <c r="B5" s="11" t="s">
        <v>574</v>
      </c>
      <c r="C5" s="12" t="s">
        <v>575</v>
      </c>
      <c r="D5" s="125" t="s">
        <v>557</v>
      </c>
      <c r="E5" s="12" t="s">
        <v>571</v>
      </c>
      <c r="F5" s="12" t="s">
        <v>407</v>
      </c>
      <c r="G5" s="12" t="s">
        <v>408</v>
      </c>
      <c r="H5" s="12" t="s">
        <v>572</v>
      </c>
      <c r="I5" s="12" t="s">
        <v>425</v>
      </c>
      <c r="J5" s="12" t="s">
        <v>576</v>
      </c>
      <c r="K5" s="26" t="s">
        <v>243</v>
      </c>
      <c r="L5" s="27"/>
      <c r="M5" s="28" t="s">
        <v>318</v>
      </c>
      <c r="N5" s="29"/>
      <c r="O5" s="11" t="s">
        <v>245</v>
      </c>
      <c r="P5" s="14"/>
      <c r="Q5" s="11" t="s">
        <v>246</v>
      </c>
      <c r="R5" s="14"/>
      <c r="S5" s="14"/>
      <c r="T5" s="12" t="s">
        <v>248</v>
      </c>
      <c r="U5" s="12" t="s">
        <v>213</v>
      </c>
      <c r="V5" s="11" t="s">
        <v>501</v>
      </c>
      <c r="W5" s="133" t="s">
        <v>540</v>
      </c>
      <c r="X5" s="134" t="s">
        <v>577</v>
      </c>
      <c r="Y5" s="145" t="s">
        <v>578</v>
      </c>
      <c r="Z5" s="145"/>
      <c r="AA5" s="145"/>
      <c r="AB5" s="145"/>
      <c r="AC5" s="145"/>
      <c r="AD5" s="145"/>
      <c r="AE5" s="145"/>
      <c r="AF5" s="145"/>
      <c r="AG5" s="145"/>
      <c r="AH5" s="145"/>
      <c r="AI5" s="145"/>
      <c r="AJ5" s="145"/>
      <c r="AK5" s="151" t="s">
        <v>579</v>
      </c>
      <c r="AL5" s="151"/>
      <c r="AM5" s="151"/>
      <c r="AN5" s="151"/>
      <c r="AO5" s="151"/>
      <c r="AP5" s="151"/>
      <c r="AQ5" s="151"/>
      <c r="AR5" s="151"/>
      <c r="AS5" s="151"/>
      <c r="AT5" s="151"/>
      <c r="AU5" s="151"/>
      <c r="AV5" s="151"/>
      <c r="AW5" s="151" t="s">
        <v>580</v>
      </c>
      <c r="AX5" s="151"/>
      <c r="AY5" s="151"/>
      <c r="AZ5" s="151"/>
      <c r="BA5" s="151"/>
      <c r="BB5" s="151"/>
      <c r="BC5" s="151"/>
      <c r="BD5" s="151"/>
      <c r="BE5" s="151"/>
      <c r="BF5" s="151"/>
      <c r="BG5" s="151"/>
      <c r="BH5" s="151"/>
    </row>
    <row r="6" s="2" customFormat="1" ht="24" customHeight="1" spans="1:60">
      <c r="A6" s="14"/>
      <c r="B6" s="14"/>
      <c r="C6" s="14"/>
      <c r="D6" s="126"/>
      <c r="E6" s="14"/>
      <c r="F6" s="14"/>
      <c r="G6" s="14"/>
      <c r="H6" s="14"/>
      <c r="I6" s="14"/>
      <c r="J6" s="14"/>
      <c r="K6" s="11" t="s">
        <v>491</v>
      </c>
      <c r="L6" s="11" t="s">
        <v>492</v>
      </c>
      <c r="M6" s="11" t="s">
        <v>491</v>
      </c>
      <c r="N6" s="11" t="s">
        <v>492</v>
      </c>
      <c r="O6" s="11" t="s">
        <v>491</v>
      </c>
      <c r="P6" s="11" t="s">
        <v>492</v>
      </c>
      <c r="Q6" s="11" t="s">
        <v>491</v>
      </c>
      <c r="R6" s="11" t="s">
        <v>427</v>
      </c>
      <c r="S6" s="11" t="s">
        <v>492</v>
      </c>
      <c r="T6" s="14"/>
      <c r="U6" s="14"/>
      <c r="V6" s="14"/>
      <c r="W6" s="135"/>
      <c r="X6" s="136"/>
      <c r="Y6" s="146" t="s">
        <v>581</v>
      </c>
      <c r="Z6" s="147" t="s">
        <v>582</v>
      </c>
      <c r="AA6" s="147" t="s">
        <v>583</v>
      </c>
      <c r="AB6" s="147" t="s">
        <v>584</v>
      </c>
      <c r="AC6" s="147" t="s">
        <v>585</v>
      </c>
      <c r="AD6" s="148" t="s">
        <v>586</v>
      </c>
      <c r="AE6" s="147" t="s">
        <v>587</v>
      </c>
      <c r="AF6" s="147" t="s">
        <v>588</v>
      </c>
      <c r="AG6" s="147" t="s">
        <v>589</v>
      </c>
      <c r="AH6" s="147" t="s">
        <v>590</v>
      </c>
      <c r="AI6" s="147" t="s">
        <v>591</v>
      </c>
      <c r="AJ6" s="147" t="s">
        <v>592</v>
      </c>
      <c r="AK6" s="146" t="s">
        <v>581</v>
      </c>
      <c r="AL6" s="147" t="s">
        <v>582</v>
      </c>
      <c r="AM6" s="147" t="s">
        <v>583</v>
      </c>
      <c r="AN6" s="147" t="s">
        <v>584</v>
      </c>
      <c r="AO6" s="147" t="s">
        <v>585</v>
      </c>
      <c r="AP6" s="147" t="s">
        <v>586</v>
      </c>
      <c r="AQ6" s="147" t="s">
        <v>587</v>
      </c>
      <c r="AR6" s="147" t="s">
        <v>588</v>
      </c>
      <c r="AS6" s="147" t="s">
        <v>589</v>
      </c>
      <c r="AT6" s="147" t="s">
        <v>590</v>
      </c>
      <c r="AU6" s="147" t="s">
        <v>591</v>
      </c>
      <c r="AV6" s="147" t="s">
        <v>592</v>
      </c>
      <c r="AW6" s="146" t="s">
        <v>581</v>
      </c>
      <c r="AX6" s="147" t="s">
        <v>582</v>
      </c>
      <c r="AY6" s="147" t="s">
        <v>583</v>
      </c>
      <c r="AZ6" s="147" t="s">
        <v>584</v>
      </c>
      <c r="BA6" s="147" t="s">
        <v>585</v>
      </c>
      <c r="BB6" s="147" t="s">
        <v>586</v>
      </c>
      <c r="BC6" s="147" t="s">
        <v>587</v>
      </c>
      <c r="BD6" s="147" t="s">
        <v>588</v>
      </c>
      <c r="BE6" s="147" t="s">
        <v>589</v>
      </c>
      <c r="BF6" s="147" t="s">
        <v>590</v>
      </c>
      <c r="BG6" s="147" t="s">
        <v>591</v>
      </c>
      <c r="BH6" s="147" t="s">
        <v>592</v>
      </c>
    </row>
    <row r="7" s="123" customFormat="1" customHeight="1" spans="1:60">
      <c r="A7" s="127">
        <v>1</v>
      </c>
      <c r="B7" s="128" t="s">
        <v>593</v>
      </c>
      <c r="C7" s="129" t="s">
        <v>594</v>
      </c>
      <c r="D7" s="129" t="s">
        <v>595</v>
      </c>
      <c r="E7" s="128" t="s">
        <v>596</v>
      </c>
      <c r="F7" s="128" t="s">
        <v>597</v>
      </c>
      <c r="G7" s="127">
        <v>1</v>
      </c>
      <c r="H7" s="130">
        <v>37704</v>
      </c>
      <c r="I7" s="130">
        <v>37704</v>
      </c>
      <c r="J7" s="127"/>
      <c r="K7" s="131"/>
      <c r="L7" s="131"/>
      <c r="M7" s="131"/>
      <c r="N7" s="131"/>
      <c r="O7" s="132"/>
      <c r="P7" s="132"/>
      <c r="Q7" s="132"/>
      <c r="R7" s="137"/>
      <c r="S7" s="132"/>
      <c r="T7" s="138"/>
      <c r="U7" s="139"/>
      <c r="V7" s="139"/>
      <c r="W7" s="140">
        <f>ROUND((AI7+AU7+BG7)/3,-2)</f>
        <v>8000</v>
      </c>
      <c r="X7" s="140">
        <f>BP7+BQ7+BR7+BS7</f>
        <v>0</v>
      </c>
      <c r="Y7" s="149">
        <v>7800</v>
      </c>
      <c r="Z7" s="150">
        <f>100/102</f>
        <v>0.9804</v>
      </c>
      <c r="AA7" s="150">
        <f>100/100</f>
        <v>1</v>
      </c>
      <c r="AB7" s="150">
        <f>100/100</f>
        <v>1</v>
      </c>
      <c r="AC7" s="150">
        <f>100/100</f>
        <v>1</v>
      </c>
      <c r="AD7" s="150">
        <f>100/100</f>
        <v>1</v>
      </c>
      <c r="AE7" s="150">
        <f>100/102</f>
        <v>0.9804</v>
      </c>
      <c r="AF7" s="150">
        <f>100/100</f>
        <v>1</v>
      </c>
      <c r="AG7" s="150">
        <f>100/101</f>
        <v>0.9901</v>
      </c>
      <c r="AH7" s="150">
        <f>100/100</f>
        <v>1</v>
      </c>
      <c r="AI7" s="141">
        <f>ROUND(Y7*Z7*AA7*AB7*AC7*AD7*AE7*AF7*AG7*AH7,-3)</f>
        <v>7000</v>
      </c>
      <c r="AJ7" s="152" t="s">
        <v>598</v>
      </c>
      <c r="AK7" s="149">
        <v>8500</v>
      </c>
      <c r="AL7" s="150">
        <f>100/103</f>
        <v>0.9709</v>
      </c>
      <c r="AM7" s="150">
        <f>100/100</f>
        <v>1</v>
      </c>
      <c r="AN7" s="150">
        <f>100/100</f>
        <v>1</v>
      </c>
      <c r="AO7" s="150">
        <f>100/100</f>
        <v>1</v>
      </c>
      <c r="AP7" s="150">
        <f>100/100</f>
        <v>1</v>
      </c>
      <c r="AQ7" s="150">
        <f>100/102</f>
        <v>0.9804</v>
      </c>
      <c r="AR7" s="150">
        <f>100/100</f>
        <v>1</v>
      </c>
      <c r="AS7" s="150">
        <f>100/100</f>
        <v>1</v>
      </c>
      <c r="AT7" s="150">
        <f>100/100</f>
        <v>1</v>
      </c>
      <c r="AU7" s="141">
        <f>ROUND(AK7*AL7*AM7*AN7*AO7*AP7*AQ7*AR7*AS7*AT7,-3)</f>
        <v>8000</v>
      </c>
      <c r="AV7" s="154" t="s">
        <v>599</v>
      </c>
      <c r="AW7" s="149">
        <v>9800</v>
      </c>
      <c r="AX7" s="150">
        <f>100/104</f>
        <v>0.9615</v>
      </c>
      <c r="AY7" s="150">
        <f>100/100</f>
        <v>1</v>
      </c>
      <c r="AZ7" s="150">
        <f>100/100</f>
        <v>1</v>
      </c>
      <c r="BA7" s="150">
        <f>100/100</f>
        <v>1</v>
      </c>
      <c r="BB7" s="150">
        <f>100/100</f>
        <v>1</v>
      </c>
      <c r="BC7" s="150">
        <f>100/104</f>
        <v>0.9615</v>
      </c>
      <c r="BD7" s="150">
        <f>100/100</f>
        <v>1</v>
      </c>
      <c r="BE7" s="150">
        <f>100/100</f>
        <v>1</v>
      </c>
      <c r="BF7" s="150">
        <f>100/100</f>
        <v>1</v>
      </c>
      <c r="BG7" s="141">
        <f>ROUND(AW7*AX7*AY7*AZ7*BA7*BB7*BC7*BD7*BE7*BF7,-3)</f>
        <v>9000</v>
      </c>
      <c r="BH7" s="154" t="s">
        <v>600</v>
      </c>
    </row>
    <row r="8" customHeight="1" spans="1:60">
      <c r="A8" s="14"/>
      <c r="B8" s="14"/>
      <c r="C8" s="19"/>
      <c r="D8" s="95"/>
      <c r="E8" s="19"/>
      <c r="F8" s="14"/>
      <c r="G8" s="14"/>
      <c r="H8" s="130"/>
      <c r="I8" s="18"/>
      <c r="J8" s="32"/>
      <c r="K8" s="30"/>
      <c r="L8" s="30"/>
      <c r="M8" s="30"/>
      <c r="N8" s="30"/>
      <c r="O8" s="30"/>
      <c r="P8" s="30"/>
      <c r="Q8" s="30"/>
      <c r="R8" s="72"/>
      <c r="S8" s="30">
        <f t="shared" ref="S8:S23" si="0">ROUND(Q8*R8/100,0)</f>
        <v>0</v>
      </c>
      <c r="T8" s="30" t="str">
        <f t="shared" ref="T8:T23" si="1">IF(P8=0,"",(S8-P8)/P8*100)</f>
        <v/>
      </c>
      <c r="U8" s="34"/>
      <c r="V8" s="34"/>
      <c r="W8" s="141"/>
      <c r="X8" s="141"/>
      <c r="Y8" s="149"/>
      <c r="Z8" s="150"/>
      <c r="AA8" s="150"/>
      <c r="AB8" s="150"/>
      <c r="AC8" s="150"/>
      <c r="AD8" s="149"/>
      <c r="AE8" s="150"/>
      <c r="AF8" s="150"/>
      <c r="AG8" s="150"/>
      <c r="AH8" s="150"/>
      <c r="AI8" s="141"/>
      <c r="AJ8" s="153"/>
      <c r="AK8" s="149"/>
      <c r="AL8" s="150"/>
      <c r="AM8" s="150"/>
      <c r="AN8" s="150"/>
      <c r="AO8" s="150"/>
      <c r="AP8" s="150"/>
      <c r="AQ8" s="150"/>
      <c r="AR8" s="150"/>
      <c r="AS8" s="150"/>
      <c r="AT8" s="150"/>
      <c r="AU8" s="141"/>
      <c r="AV8" s="155"/>
      <c r="AW8" s="149"/>
      <c r="AX8" s="150"/>
      <c r="AY8" s="150"/>
      <c r="AZ8" s="150"/>
      <c r="BA8" s="150"/>
      <c r="BB8" s="150"/>
      <c r="BC8" s="150"/>
      <c r="BD8" s="150"/>
      <c r="BE8" s="150"/>
      <c r="BF8" s="150"/>
      <c r="BG8" s="141"/>
      <c r="BH8" s="155"/>
    </row>
    <row r="9" customHeight="1" spans="1:60">
      <c r="A9" s="14"/>
      <c r="B9" s="14"/>
      <c r="C9" s="19"/>
      <c r="D9" s="95"/>
      <c r="E9" s="19"/>
      <c r="F9" s="14"/>
      <c r="G9" s="14"/>
      <c r="H9" s="130"/>
      <c r="I9" s="18"/>
      <c r="J9" s="32"/>
      <c r="K9" s="30"/>
      <c r="L9" s="30"/>
      <c r="M9" s="30"/>
      <c r="N9" s="30"/>
      <c r="O9" s="30"/>
      <c r="P9" s="30"/>
      <c r="Q9" s="30"/>
      <c r="R9" s="72"/>
      <c r="S9" s="30">
        <f t="shared" si="0"/>
        <v>0</v>
      </c>
      <c r="T9" s="30" t="str">
        <f t="shared" si="1"/>
        <v/>
      </c>
      <c r="U9" s="34"/>
      <c r="V9" s="34"/>
      <c r="W9" s="140">
        <f>Q7-P7</f>
        <v>0</v>
      </c>
      <c r="X9" s="140"/>
      <c r="Y9" s="149"/>
      <c r="Z9" s="150"/>
      <c r="AA9" s="150"/>
      <c r="AB9" s="150"/>
      <c r="AC9" s="150"/>
      <c r="AD9" s="149"/>
      <c r="AE9" s="150"/>
      <c r="AF9" s="150"/>
      <c r="AG9" s="150"/>
      <c r="AH9" s="150"/>
      <c r="AI9" s="141"/>
      <c r="AJ9" s="153"/>
      <c r="AK9" s="149"/>
      <c r="AL9" s="150"/>
      <c r="AM9" s="150"/>
      <c r="AN9" s="150"/>
      <c r="AO9" s="150"/>
      <c r="AP9" s="150"/>
      <c r="AQ9" s="150"/>
      <c r="AR9" s="150"/>
      <c r="AS9" s="150"/>
      <c r="AT9" s="150"/>
      <c r="AU9" s="141"/>
      <c r="AV9" s="155"/>
      <c r="AW9" s="149"/>
      <c r="AX9" s="150"/>
      <c r="AY9" s="150"/>
      <c r="AZ9" s="150"/>
      <c r="BA9" s="150"/>
      <c r="BB9" s="150"/>
      <c r="BC9" s="150"/>
      <c r="BD9" s="150"/>
      <c r="BE9" s="150"/>
      <c r="BF9" s="150"/>
      <c r="BG9" s="141"/>
      <c r="BH9" s="155"/>
    </row>
    <row r="10" customHeight="1" spans="1:60">
      <c r="A10" s="14"/>
      <c r="B10" s="14"/>
      <c r="C10" s="19"/>
      <c r="D10" s="95"/>
      <c r="E10" s="19"/>
      <c r="F10" s="14"/>
      <c r="G10" s="14"/>
      <c r="H10" s="18"/>
      <c r="I10" s="18"/>
      <c r="J10" s="32"/>
      <c r="K10" s="30"/>
      <c r="L10" s="30"/>
      <c r="M10" s="30"/>
      <c r="N10" s="30"/>
      <c r="O10" s="30"/>
      <c r="P10" s="30"/>
      <c r="Q10" s="30"/>
      <c r="R10" s="72"/>
      <c r="S10" s="30">
        <f t="shared" si="0"/>
        <v>0</v>
      </c>
      <c r="T10" s="30" t="str">
        <f t="shared" si="1"/>
        <v/>
      </c>
      <c r="U10" s="34"/>
      <c r="V10" s="34"/>
      <c r="AJ10" s="153"/>
      <c r="AV10" s="155"/>
      <c r="BH10" s="155"/>
    </row>
    <row r="11" customHeight="1" spans="1:60">
      <c r="A11" s="14"/>
      <c r="B11" s="14"/>
      <c r="C11" s="19"/>
      <c r="D11" s="95"/>
      <c r="E11" s="19"/>
      <c r="F11" s="14"/>
      <c r="G11" s="14"/>
      <c r="H11" s="18"/>
      <c r="I11" s="18"/>
      <c r="J11" s="32"/>
      <c r="K11" s="30"/>
      <c r="L11" s="30"/>
      <c r="M11" s="30"/>
      <c r="N11" s="30"/>
      <c r="O11" s="30"/>
      <c r="P11" s="30"/>
      <c r="Q11" s="30"/>
      <c r="R11" s="72"/>
      <c r="S11" s="30">
        <f t="shared" si="0"/>
        <v>0</v>
      </c>
      <c r="T11" s="30" t="str">
        <f t="shared" si="1"/>
        <v/>
      </c>
      <c r="U11" s="34"/>
      <c r="V11" s="34"/>
      <c r="AJ11" s="153"/>
      <c r="AV11" s="155"/>
      <c r="BH11" s="155"/>
    </row>
    <row r="12" customHeight="1" spans="1:60">
      <c r="A12" s="14"/>
      <c r="B12" s="14"/>
      <c r="C12" s="19"/>
      <c r="D12" s="95"/>
      <c r="E12" s="19"/>
      <c r="F12" s="14"/>
      <c r="G12" s="14"/>
      <c r="H12" s="18"/>
      <c r="I12" s="18"/>
      <c r="J12" s="32"/>
      <c r="K12" s="30"/>
      <c r="L12" s="30"/>
      <c r="M12" s="30"/>
      <c r="N12" s="30"/>
      <c r="O12" s="30"/>
      <c r="P12" s="30"/>
      <c r="Q12" s="30"/>
      <c r="R12" s="72"/>
      <c r="S12" s="30">
        <f t="shared" si="0"/>
        <v>0</v>
      </c>
      <c r="T12" s="30" t="str">
        <f t="shared" si="1"/>
        <v/>
      </c>
      <c r="U12" s="34"/>
      <c r="V12" s="34"/>
      <c r="X12" s="142"/>
      <c r="AJ12" s="153"/>
      <c r="AV12" s="155"/>
      <c r="BH12" s="155"/>
    </row>
    <row r="13" customHeight="1" spans="1:60">
      <c r="A13" s="14"/>
      <c r="B13" s="14"/>
      <c r="C13" s="19"/>
      <c r="D13" s="95"/>
      <c r="E13" s="19"/>
      <c r="F13" s="14"/>
      <c r="G13" s="14"/>
      <c r="H13" s="18"/>
      <c r="I13" s="18"/>
      <c r="J13" s="32"/>
      <c r="K13" s="30"/>
      <c r="L13" s="30"/>
      <c r="M13" s="30"/>
      <c r="N13" s="30"/>
      <c r="O13" s="30"/>
      <c r="P13" s="30"/>
      <c r="Q13" s="30"/>
      <c r="R13" s="72"/>
      <c r="S13" s="30">
        <f t="shared" si="0"/>
        <v>0</v>
      </c>
      <c r="T13" s="30" t="str">
        <f t="shared" si="1"/>
        <v/>
      </c>
      <c r="U13" s="34"/>
      <c r="V13" s="34"/>
      <c r="AJ13" s="153"/>
      <c r="AT13" s="3" t="s">
        <v>601</v>
      </c>
      <c r="AV13" s="155"/>
      <c r="BH13" s="155"/>
    </row>
    <row r="14" customHeight="1" spans="1:60">
      <c r="A14" s="14"/>
      <c r="B14" s="14"/>
      <c r="C14" s="19"/>
      <c r="D14" s="95"/>
      <c r="E14" s="19"/>
      <c r="F14" s="14"/>
      <c r="G14" s="14"/>
      <c r="H14" s="18"/>
      <c r="I14" s="18"/>
      <c r="J14" s="32"/>
      <c r="K14" s="30"/>
      <c r="L14" s="30"/>
      <c r="M14" s="30"/>
      <c r="N14" s="30"/>
      <c r="O14" s="30"/>
      <c r="P14" s="30"/>
      <c r="Q14" s="30"/>
      <c r="R14" s="72"/>
      <c r="S14" s="30">
        <f t="shared" si="0"/>
        <v>0</v>
      </c>
      <c r="T14" s="30" t="str">
        <f t="shared" si="1"/>
        <v/>
      </c>
      <c r="U14" s="34"/>
      <c r="V14" s="34"/>
      <c r="AJ14" s="153"/>
      <c r="AV14" s="155"/>
      <c r="BH14" s="155"/>
    </row>
    <row r="15" ht="14.25" customHeight="1" spans="1:60">
      <c r="A15" s="14"/>
      <c r="B15" s="14"/>
      <c r="C15" s="19"/>
      <c r="D15" s="95"/>
      <c r="E15" s="19"/>
      <c r="F15" s="14"/>
      <c r="G15" s="14"/>
      <c r="H15" s="18"/>
      <c r="I15" s="18"/>
      <c r="J15" s="32"/>
      <c r="K15" s="30"/>
      <c r="L15" s="30"/>
      <c r="M15" s="30"/>
      <c r="N15" s="30"/>
      <c r="O15" s="30"/>
      <c r="P15" s="30"/>
      <c r="Q15" s="30"/>
      <c r="R15" s="72"/>
      <c r="S15" s="30">
        <f t="shared" si="0"/>
        <v>0</v>
      </c>
      <c r="T15" s="30" t="str">
        <f t="shared" si="1"/>
        <v/>
      </c>
      <c r="U15" s="34"/>
      <c r="V15" s="34"/>
      <c r="AE15" s="142"/>
      <c r="AJ15" s="153"/>
      <c r="AV15" s="155"/>
      <c r="BH15" s="155"/>
    </row>
    <row r="16" ht="15" customHeight="1" spans="1:48">
      <c r="A16" s="14"/>
      <c r="B16" s="14"/>
      <c r="C16" s="19"/>
      <c r="D16" s="95"/>
      <c r="E16" s="19"/>
      <c r="F16" s="14"/>
      <c r="G16" s="14"/>
      <c r="H16" s="18"/>
      <c r="I16" s="18"/>
      <c r="J16" s="32"/>
      <c r="K16" s="30"/>
      <c r="L16" s="30"/>
      <c r="M16" s="30"/>
      <c r="N16" s="30"/>
      <c r="O16" s="30"/>
      <c r="P16" s="30"/>
      <c r="Q16" s="30"/>
      <c r="R16" s="72"/>
      <c r="S16" s="30">
        <f t="shared" si="0"/>
        <v>0</v>
      </c>
      <c r="T16" s="30" t="str">
        <f t="shared" si="1"/>
        <v/>
      </c>
      <c r="U16" s="34"/>
      <c r="V16" s="34"/>
      <c r="AV16" s="155"/>
    </row>
    <row r="17" customHeight="1" spans="1:22">
      <c r="A17" s="14"/>
      <c r="B17" s="14"/>
      <c r="C17" s="19"/>
      <c r="D17" s="95"/>
      <c r="E17" s="19"/>
      <c r="F17" s="14"/>
      <c r="G17" s="14"/>
      <c r="H17" s="18"/>
      <c r="I17" s="18"/>
      <c r="J17" s="32"/>
      <c r="K17" s="30"/>
      <c r="L17" s="30"/>
      <c r="M17" s="30"/>
      <c r="N17" s="30"/>
      <c r="O17" s="30"/>
      <c r="P17" s="30"/>
      <c r="Q17" s="30"/>
      <c r="R17" s="72"/>
      <c r="S17" s="30">
        <f t="shared" si="0"/>
        <v>0</v>
      </c>
      <c r="T17" s="30" t="str">
        <f t="shared" si="1"/>
        <v/>
      </c>
      <c r="U17" s="34"/>
      <c r="V17" s="34"/>
    </row>
    <row r="18" customHeight="1" spans="1:22">
      <c r="A18" s="14"/>
      <c r="B18" s="14"/>
      <c r="C18" s="19"/>
      <c r="D18" s="95"/>
      <c r="E18" s="19"/>
      <c r="F18" s="14"/>
      <c r="G18" s="14"/>
      <c r="H18" s="18"/>
      <c r="I18" s="18"/>
      <c r="J18" s="32"/>
      <c r="K18" s="30"/>
      <c r="L18" s="30"/>
      <c r="M18" s="30"/>
      <c r="N18" s="30"/>
      <c r="O18" s="30"/>
      <c r="P18" s="30"/>
      <c r="Q18" s="30"/>
      <c r="R18" s="72"/>
      <c r="S18" s="30">
        <f t="shared" si="0"/>
        <v>0</v>
      </c>
      <c r="T18" s="30" t="str">
        <f t="shared" si="1"/>
        <v/>
      </c>
      <c r="U18" s="34"/>
      <c r="V18" s="34"/>
    </row>
    <row r="19" customHeight="1" spans="1:22">
      <c r="A19" s="14"/>
      <c r="B19" s="14"/>
      <c r="C19" s="19"/>
      <c r="D19" s="95"/>
      <c r="E19" s="19"/>
      <c r="F19" s="14"/>
      <c r="G19" s="14"/>
      <c r="H19" s="18"/>
      <c r="I19" s="18"/>
      <c r="J19" s="32"/>
      <c r="K19" s="30"/>
      <c r="L19" s="30"/>
      <c r="M19" s="30"/>
      <c r="N19" s="30"/>
      <c r="O19" s="30"/>
      <c r="P19" s="30"/>
      <c r="Q19" s="30"/>
      <c r="R19" s="72"/>
      <c r="S19" s="30">
        <f t="shared" si="0"/>
        <v>0</v>
      </c>
      <c r="T19" s="30" t="str">
        <f t="shared" si="1"/>
        <v/>
      </c>
      <c r="U19" s="34"/>
      <c r="V19" s="34"/>
    </row>
    <row r="20" customHeight="1" spans="1:22">
      <c r="A20" s="14"/>
      <c r="B20" s="14"/>
      <c r="C20" s="19"/>
      <c r="D20" s="95"/>
      <c r="E20" s="19"/>
      <c r="F20" s="14"/>
      <c r="G20" s="14"/>
      <c r="H20" s="18"/>
      <c r="I20" s="18"/>
      <c r="J20" s="32"/>
      <c r="K20" s="30"/>
      <c r="L20" s="30"/>
      <c r="M20" s="30"/>
      <c r="N20" s="30"/>
      <c r="O20" s="30"/>
      <c r="P20" s="30"/>
      <c r="Q20" s="30"/>
      <c r="R20" s="72"/>
      <c r="S20" s="30">
        <f t="shared" si="0"/>
        <v>0</v>
      </c>
      <c r="T20" s="30" t="str">
        <f t="shared" si="1"/>
        <v/>
      </c>
      <c r="U20" s="34"/>
      <c r="V20" s="34"/>
    </row>
    <row r="21" customHeight="1" spans="1:22">
      <c r="A21" s="14"/>
      <c r="B21" s="14"/>
      <c r="C21" s="19"/>
      <c r="D21" s="95"/>
      <c r="E21" s="19"/>
      <c r="F21" s="14"/>
      <c r="G21" s="14"/>
      <c r="H21" s="18"/>
      <c r="I21" s="18"/>
      <c r="J21" s="32"/>
      <c r="K21" s="30"/>
      <c r="L21" s="30"/>
      <c r="M21" s="30"/>
      <c r="N21" s="30"/>
      <c r="O21" s="30"/>
      <c r="P21" s="30"/>
      <c r="Q21" s="30"/>
      <c r="R21" s="72"/>
      <c r="S21" s="30">
        <f t="shared" si="0"/>
        <v>0</v>
      </c>
      <c r="T21" s="30" t="str">
        <f t="shared" si="1"/>
        <v/>
      </c>
      <c r="U21" s="34"/>
      <c r="V21" s="34"/>
    </row>
    <row r="22" customHeight="1" spans="1:22">
      <c r="A22" s="14"/>
      <c r="B22" s="14"/>
      <c r="C22" s="19"/>
      <c r="D22" s="95"/>
      <c r="E22" s="19"/>
      <c r="F22" s="14"/>
      <c r="G22" s="14"/>
      <c r="H22" s="18"/>
      <c r="I22" s="18"/>
      <c r="J22" s="32"/>
      <c r="K22" s="30"/>
      <c r="L22" s="30"/>
      <c r="M22" s="30"/>
      <c r="N22" s="30"/>
      <c r="O22" s="30"/>
      <c r="P22" s="30"/>
      <c r="Q22" s="30"/>
      <c r="R22" s="72"/>
      <c r="S22" s="30">
        <f t="shared" si="0"/>
        <v>0</v>
      </c>
      <c r="T22" s="30" t="str">
        <f t="shared" si="1"/>
        <v/>
      </c>
      <c r="U22" s="34"/>
      <c r="V22" s="34"/>
    </row>
    <row r="23" customHeight="1" spans="1:22">
      <c r="A23" s="14"/>
      <c r="B23" s="14"/>
      <c r="C23" s="19"/>
      <c r="D23" s="95"/>
      <c r="E23" s="19"/>
      <c r="F23" s="14"/>
      <c r="G23" s="14"/>
      <c r="H23" s="18"/>
      <c r="I23" s="18"/>
      <c r="J23" s="32"/>
      <c r="K23" s="30"/>
      <c r="L23" s="30"/>
      <c r="M23" s="30"/>
      <c r="N23" s="30"/>
      <c r="O23" s="30"/>
      <c r="P23" s="30"/>
      <c r="Q23" s="30"/>
      <c r="R23" s="72"/>
      <c r="S23" s="30">
        <f t="shared" si="0"/>
        <v>0</v>
      </c>
      <c r="T23" s="30" t="str">
        <f t="shared" si="1"/>
        <v/>
      </c>
      <c r="U23" s="34"/>
      <c r="V23" s="34"/>
    </row>
    <row r="24" customHeight="1" spans="1:22">
      <c r="A24" s="14"/>
      <c r="B24" s="14"/>
      <c r="C24" s="19"/>
      <c r="D24" s="95"/>
      <c r="E24" s="19"/>
      <c r="F24" s="14"/>
      <c r="G24" s="14"/>
      <c r="H24" s="18"/>
      <c r="I24" s="18"/>
      <c r="J24" s="32"/>
      <c r="K24" s="30"/>
      <c r="L24" s="30"/>
      <c r="M24" s="30"/>
      <c r="N24" s="30"/>
      <c r="O24" s="30"/>
      <c r="P24" s="30"/>
      <c r="Q24" s="30"/>
      <c r="R24" s="72"/>
      <c r="S24" s="30"/>
      <c r="T24" s="30"/>
      <c r="U24" s="34"/>
      <c r="V24" s="34"/>
    </row>
    <row r="25" customHeight="1" spans="1:22">
      <c r="A25" s="20" t="s">
        <v>357</v>
      </c>
      <c r="B25" s="21"/>
      <c r="C25" s="22"/>
      <c r="D25" s="95"/>
      <c r="E25" s="19"/>
      <c r="F25" s="14"/>
      <c r="G25" s="14"/>
      <c r="H25" s="18"/>
      <c r="I25" s="18"/>
      <c r="J25" s="14"/>
      <c r="K25" s="30">
        <f>SUM(K7:K24)</f>
        <v>0</v>
      </c>
      <c r="L25" s="30">
        <f>SUM(L7:L24)</f>
        <v>0</v>
      </c>
      <c r="M25" s="30"/>
      <c r="N25" s="30"/>
      <c r="O25" s="30">
        <f>SUM(O7:O24)</f>
        <v>0</v>
      </c>
      <c r="P25" s="30">
        <f>SUM(P7:P24)</f>
        <v>0</v>
      </c>
      <c r="Q25" s="30">
        <f>SUM(Q7:Q24)</f>
        <v>0</v>
      </c>
      <c r="R25" s="72"/>
      <c r="S25" s="30">
        <f>SUM(S7:S24)</f>
        <v>0</v>
      </c>
      <c r="T25" s="143" t="str">
        <f>IF(P25=0,"",(S25-P25)/P25*100)</f>
        <v/>
      </c>
      <c r="U25" s="34"/>
      <c r="V25" s="34"/>
    </row>
    <row r="26" customHeight="1" spans="1:15">
      <c r="A26" s="23" t="str">
        <f>封面!D11&amp;封面!G11</f>
        <v>产权持有单位填表人：徐萍</v>
      </c>
      <c r="B26" s="24"/>
      <c r="C26" s="24"/>
      <c r="O26" s="23" t="str">
        <f>"评估人员："&amp;封面!G26</f>
        <v>评估人员：</v>
      </c>
    </row>
    <row r="27" customHeight="1" spans="1:3">
      <c r="A27" s="23" t="str">
        <f>CONCATENATE(封面!D13,封面!F13,封面!G13,封面!H13,封面!I13,封面!J13,封面!K13)</f>
        <v>填表日期：2022年4月1日</v>
      </c>
      <c r="B27" s="24"/>
      <c r="C27" s="24"/>
    </row>
  </sheetData>
  <mergeCells count="28">
    <mergeCell ref="A2:U2"/>
    <mergeCell ref="A3:U3"/>
    <mergeCell ref="K5:L5"/>
    <mergeCell ref="M5:N5"/>
    <mergeCell ref="O5:P5"/>
    <mergeCell ref="Q5:S5"/>
    <mergeCell ref="Y5:AJ5"/>
    <mergeCell ref="AK5:AV5"/>
    <mergeCell ref="AW5:BH5"/>
    <mergeCell ref="A25:C25"/>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AJ7:AJ15"/>
    <mergeCell ref="AV7:AV16"/>
    <mergeCell ref="BH7:BH15"/>
  </mergeCells>
  <hyperlinks>
    <hyperlink ref="A1" location="索引目录!E39" display="返回索引页"/>
    <hyperlink ref="B1" location="固定资产汇总!B13" display="返回"/>
  </hyperlinks>
  <printOptions horizontalCentered="1"/>
  <pageMargins left="0.354166666666667" right="0.354166666666667" top="0.786805555555556" bottom="0.786805555555556" header="1.02916666666667" footer="0.511805555555556"/>
  <pageSetup paperSize="9" scale="86" fitToHeight="0" orientation="landscape"/>
  <headerFooter alignWithMargins="0">
    <oddHeader>&amp;R&amp;"宋体,常规"&amp;10表&amp;"Times New Roman,常规"4-6-5
&amp;"宋体,常规"共&amp;"Times New Roman,常规"&amp;N&amp;"宋体,常规"页第&amp;"Times New Roman,常规"&amp;P&amp;"宋体,常规"页</oddHead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9"/>
  <sheetViews>
    <sheetView workbookViewId="0">
      <selection activeCell="Q8" sqref="Q8"/>
    </sheetView>
  </sheetViews>
  <sheetFormatPr defaultColWidth="9" defaultRowHeight="15.75" customHeight="1"/>
  <cols>
    <col min="1" max="1" width="6.125" style="3" customWidth="1"/>
    <col min="2" max="2" width="4.625" style="3" customWidth="1"/>
    <col min="3" max="3" width="12.5" style="3" customWidth="1"/>
    <col min="4" max="4" width="9.625" style="3" customWidth="1"/>
    <col min="5" max="5" width="8" style="3" hidden="1" customWidth="1" outlineLevel="1"/>
    <col min="6" max="6" width="10.375" style="3" customWidth="1" collapsed="1"/>
    <col min="7" max="8" width="4.125" style="3" customWidth="1"/>
    <col min="9" max="9" width="9.25" style="3" customWidth="1"/>
    <col min="10" max="10" width="9.125" style="3" customWidth="1"/>
    <col min="11" max="14" width="11" style="3" hidden="1" customWidth="1" outlineLevel="1"/>
    <col min="15" max="15" width="11" style="3" customWidth="1" collapsed="1"/>
    <col min="16" max="17" width="11" style="3" customWidth="1"/>
    <col min="18" max="18" width="7" style="3" customWidth="1"/>
    <col min="19" max="19" width="11" style="3" customWidth="1"/>
    <col min="20" max="20" width="5" style="3" customWidth="1"/>
    <col min="21" max="21" width="6" style="3" customWidth="1"/>
    <col min="22" max="16384" width="9" style="3"/>
  </cols>
  <sheetData>
    <row r="1" spans="1:21">
      <c r="A1" s="4" t="s">
        <v>118</v>
      </c>
      <c r="B1" s="5" t="s">
        <v>240</v>
      </c>
      <c r="C1" s="6"/>
      <c r="D1" s="6"/>
      <c r="E1" s="6"/>
      <c r="F1" s="6"/>
      <c r="G1" s="6"/>
      <c r="H1" s="6"/>
      <c r="I1" s="6"/>
      <c r="J1" s="6"/>
      <c r="K1" s="6"/>
      <c r="L1" s="6"/>
      <c r="M1" s="6"/>
      <c r="N1" s="6"/>
      <c r="O1" s="6"/>
      <c r="P1" s="6"/>
      <c r="Q1" s="6"/>
      <c r="R1" s="6"/>
      <c r="S1" s="6"/>
      <c r="T1" s="6"/>
      <c r="U1" s="6"/>
    </row>
    <row r="2" s="1" customFormat="1" ht="30" customHeight="1" spans="1:21">
      <c r="A2" s="7" t="s">
        <v>602</v>
      </c>
      <c r="B2" s="8"/>
      <c r="C2" s="8"/>
      <c r="D2" s="8"/>
      <c r="E2" s="8"/>
      <c r="F2" s="8"/>
      <c r="G2" s="8"/>
      <c r="H2" s="8"/>
      <c r="I2" s="8"/>
      <c r="J2" s="8"/>
      <c r="K2" s="8"/>
      <c r="L2" s="8"/>
      <c r="M2" s="8"/>
      <c r="N2" s="8"/>
      <c r="O2" s="8"/>
      <c r="P2" s="8"/>
      <c r="Q2" s="8"/>
      <c r="R2" s="8"/>
      <c r="S2" s="8"/>
      <c r="T2" s="8"/>
      <c r="U2" s="8"/>
    </row>
    <row r="3" ht="14.1" customHeight="1" spans="1:21">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row>
    <row r="4" customHeight="1" spans="1:21">
      <c r="A4" s="10" t="str">
        <f>封面!D7&amp;封面!F7</f>
        <v>产权持有单位：黑龙江龙煤矿山建设有限公司</v>
      </c>
      <c r="U4" s="33" t="s">
        <v>147</v>
      </c>
    </row>
    <row r="5" s="2" customFormat="1" customHeight="1" spans="1:21">
      <c r="A5" s="11" t="s">
        <v>210</v>
      </c>
      <c r="B5" s="112" t="s">
        <v>603</v>
      </c>
      <c r="C5" s="112" t="s">
        <v>569</v>
      </c>
      <c r="D5" s="112" t="s">
        <v>570</v>
      </c>
      <c r="E5" s="113" t="s">
        <v>557</v>
      </c>
      <c r="F5" s="112" t="s">
        <v>571</v>
      </c>
      <c r="G5" s="112" t="s">
        <v>407</v>
      </c>
      <c r="H5" s="112" t="s">
        <v>408</v>
      </c>
      <c r="I5" s="112" t="s">
        <v>572</v>
      </c>
      <c r="J5" s="112" t="s">
        <v>425</v>
      </c>
      <c r="K5" s="116" t="s">
        <v>243</v>
      </c>
      <c r="L5" s="117"/>
      <c r="M5" s="118" t="s">
        <v>318</v>
      </c>
      <c r="N5" s="119"/>
      <c r="O5" s="120" t="s">
        <v>245</v>
      </c>
      <c r="P5" s="114"/>
      <c r="Q5" s="11" t="s">
        <v>246</v>
      </c>
      <c r="R5" s="14"/>
      <c r="S5" s="14"/>
      <c r="T5" s="12" t="s">
        <v>248</v>
      </c>
      <c r="U5" s="12" t="s">
        <v>213</v>
      </c>
    </row>
    <row r="6" s="2" customFormat="1" customHeight="1" spans="1:21">
      <c r="A6" s="14"/>
      <c r="B6" s="114"/>
      <c r="C6" s="114"/>
      <c r="D6" s="114"/>
      <c r="E6" s="115"/>
      <c r="F6" s="114"/>
      <c r="G6" s="114"/>
      <c r="H6" s="114"/>
      <c r="I6" s="114"/>
      <c r="J6" s="114"/>
      <c r="K6" s="120" t="s">
        <v>491</v>
      </c>
      <c r="L6" s="120" t="s">
        <v>492</v>
      </c>
      <c r="M6" s="120" t="s">
        <v>491</v>
      </c>
      <c r="N6" s="120" t="s">
        <v>492</v>
      </c>
      <c r="O6" s="120" t="s">
        <v>491</v>
      </c>
      <c r="P6" s="120" t="s">
        <v>492</v>
      </c>
      <c r="Q6" s="11" t="s">
        <v>491</v>
      </c>
      <c r="R6" s="11" t="s">
        <v>427</v>
      </c>
      <c r="S6" s="11" t="s">
        <v>492</v>
      </c>
      <c r="T6" s="14"/>
      <c r="U6" s="14"/>
    </row>
    <row r="7" customHeight="1" spans="1:21">
      <c r="A7" s="14"/>
      <c r="B7" s="14"/>
      <c r="C7" s="16"/>
      <c r="D7" s="19"/>
      <c r="E7" s="17"/>
      <c r="F7" s="19"/>
      <c r="G7" s="11"/>
      <c r="H7" s="14"/>
      <c r="I7" s="121"/>
      <c r="J7" s="121"/>
      <c r="K7" s="30"/>
      <c r="L7" s="30"/>
      <c r="M7" s="30"/>
      <c r="N7" s="30"/>
      <c r="O7" s="122"/>
      <c r="P7" s="122"/>
      <c r="Q7" s="30"/>
      <c r="R7" s="72"/>
      <c r="S7" s="30">
        <f>ROUND(Q7*R7/100,0)</f>
        <v>0</v>
      </c>
      <c r="T7" s="30" t="str">
        <f>IF(P7=0,"",(S7-P7)/P7*100)</f>
        <v/>
      </c>
      <c r="U7" s="34"/>
    </row>
    <row r="8" customHeight="1" spans="1:21">
      <c r="A8" s="14"/>
      <c r="B8" s="14"/>
      <c r="C8" s="19"/>
      <c r="D8" s="19"/>
      <c r="E8" s="17"/>
      <c r="F8" s="19"/>
      <c r="G8" s="14"/>
      <c r="H8" s="14"/>
      <c r="I8" s="18"/>
      <c r="J8" s="18"/>
      <c r="K8" s="30"/>
      <c r="L8" s="30"/>
      <c r="M8" s="30"/>
      <c r="N8" s="30"/>
      <c r="O8" s="30"/>
      <c r="P8" s="30"/>
      <c r="Q8" s="30"/>
      <c r="R8" s="72"/>
      <c r="S8" s="30">
        <f t="shared" ref="S8:S25" si="0">ROUND(Q8*R8/100,0)</f>
        <v>0</v>
      </c>
      <c r="T8" s="30" t="str">
        <f t="shared" ref="T8:T25" si="1">IF(P8=0,"",(S8-P8)/P8*100)</f>
        <v/>
      </c>
      <c r="U8" s="34"/>
    </row>
    <row r="9" customHeight="1" spans="1:21">
      <c r="A9" s="14"/>
      <c r="B9" s="14"/>
      <c r="C9" s="19"/>
      <c r="D9" s="19"/>
      <c r="E9" s="17"/>
      <c r="F9" s="19"/>
      <c r="G9" s="14"/>
      <c r="H9" s="14"/>
      <c r="I9" s="18"/>
      <c r="J9" s="18"/>
      <c r="K9" s="30"/>
      <c r="L9" s="30"/>
      <c r="M9" s="30"/>
      <c r="N9" s="30"/>
      <c r="O9" s="30"/>
      <c r="P9" s="30"/>
      <c r="Q9" s="30"/>
      <c r="R9" s="72"/>
      <c r="S9" s="30">
        <f t="shared" si="0"/>
        <v>0</v>
      </c>
      <c r="T9" s="30" t="str">
        <f t="shared" si="1"/>
        <v/>
      </c>
      <c r="U9" s="34"/>
    </row>
    <row r="10" customHeight="1" spans="1:21">
      <c r="A10" s="14"/>
      <c r="B10" s="14"/>
      <c r="C10" s="19"/>
      <c r="D10" s="19"/>
      <c r="E10" s="17"/>
      <c r="F10" s="19"/>
      <c r="G10" s="14"/>
      <c r="H10" s="14"/>
      <c r="I10" s="18"/>
      <c r="J10" s="18"/>
      <c r="K10" s="30"/>
      <c r="L10" s="30"/>
      <c r="M10" s="30"/>
      <c r="N10" s="30"/>
      <c r="O10" s="30"/>
      <c r="P10" s="30"/>
      <c r="Q10" s="30"/>
      <c r="R10" s="72"/>
      <c r="S10" s="30">
        <f t="shared" si="0"/>
        <v>0</v>
      </c>
      <c r="T10" s="30" t="str">
        <f t="shared" si="1"/>
        <v/>
      </c>
      <c r="U10" s="34"/>
    </row>
    <row r="11" customHeight="1" spans="1:21">
      <c r="A11" s="14"/>
      <c r="B11" s="14"/>
      <c r="C11" s="19"/>
      <c r="D11" s="19"/>
      <c r="E11" s="17"/>
      <c r="F11" s="19"/>
      <c r="G11" s="14"/>
      <c r="H11" s="14"/>
      <c r="I11" s="18"/>
      <c r="J11" s="18"/>
      <c r="K11" s="30"/>
      <c r="L11" s="30"/>
      <c r="M11" s="30"/>
      <c r="N11" s="30"/>
      <c r="O11" s="30"/>
      <c r="P11" s="30"/>
      <c r="Q11" s="30"/>
      <c r="R11" s="72"/>
      <c r="S11" s="30">
        <f t="shared" si="0"/>
        <v>0</v>
      </c>
      <c r="T11" s="30" t="str">
        <f t="shared" si="1"/>
        <v/>
      </c>
      <c r="U11" s="34"/>
    </row>
    <row r="12" customHeight="1" spans="1:21">
      <c r="A12" s="14"/>
      <c r="B12" s="14"/>
      <c r="C12" s="19"/>
      <c r="D12" s="19"/>
      <c r="E12" s="17"/>
      <c r="F12" s="19"/>
      <c r="G12" s="14"/>
      <c r="H12" s="14"/>
      <c r="I12" s="18"/>
      <c r="J12" s="18"/>
      <c r="K12" s="30"/>
      <c r="L12" s="30"/>
      <c r="M12" s="30"/>
      <c r="N12" s="30"/>
      <c r="O12" s="30"/>
      <c r="P12" s="30"/>
      <c r="Q12" s="30"/>
      <c r="R12" s="72"/>
      <c r="S12" s="30">
        <f t="shared" si="0"/>
        <v>0</v>
      </c>
      <c r="T12" s="30" t="str">
        <f t="shared" si="1"/>
        <v/>
      </c>
      <c r="U12" s="34"/>
    </row>
    <row r="13" customHeight="1" spans="1:21">
      <c r="A13" s="14"/>
      <c r="B13" s="14"/>
      <c r="C13" s="19"/>
      <c r="D13" s="19"/>
      <c r="E13" s="17"/>
      <c r="F13" s="19"/>
      <c r="G13" s="14"/>
      <c r="H13" s="14"/>
      <c r="I13" s="18"/>
      <c r="J13" s="18"/>
      <c r="K13" s="30"/>
      <c r="L13" s="30"/>
      <c r="M13" s="30"/>
      <c r="N13" s="30"/>
      <c r="O13" s="30"/>
      <c r="P13" s="30"/>
      <c r="Q13" s="30"/>
      <c r="R13" s="72"/>
      <c r="S13" s="30">
        <f t="shared" si="0"/>
        <v>0</v>
      </c>
      <c r="T13" s="30" t="str">
        <f t="shared" si="1"/>
        <v/>
      </c>
      <c r="U13" s="34"/>
    </row>
    <row r="14" customHeight="1" spans="1:21">
      <c r="A14" s="14"/>
      <c r="B14" s="14"/>
      <c r="C14" s="19"/>
      <c r="D14" s="19"/>
      <c r="E14" s="17"/>
      <c r="F14" s="19"/>
      <c r="G14" s="14"/>
      <c r="H14" s="14"/>
      <c r="I14" s="18"/>
      <c r="J14" s="18"/>
      <c r="K14" s="30"/>
      <c r="L14" s="30"/>
      <c r="M14" s="30"/>
      <c r="N14" s="30"/>
      <c r="O14" s="30"/>
      <c r="P14" s="30"/>
      <c r="Q14" s="30"/>
      <c r="R14" s="72"/>
      <c r="S14" s="30">
        <f t="shared" si="0"/>
        <v>0</v>
      </c>
      <c r="T14" s="30" t="str">
        <f t="shared" si="1"/>
        <v/>
      </c>
      <c r="U14" s="34"/>
    </row>
    <row r="15" customHeight="1" spans="1:21">
      <c r="A15" s="14"/>
      <c r="B15" s="14"/>
      <c r="C15" s="19"/>
      <c r="D15" s="19"/>
      <c r="E15" s="17"/>
      <c r="F15" s="19"/>
      <c r="G15" s="14"/>
      <c r="H15" s="14"/>
      <c r="I15" s="18"/>
      <c r="J15" s="18"/>
      <c r="K15" s="30"/>
      <c r="L15" s="30"/>
      <c r="M15" s="30"/>
      <c r="N15" s="30"/>
      <c r="O15" s="30"/>
      <c r="P15" s="30"/>
      <c r="Q15" s="30"/>
      <c r="R15" s="72"/>
      <c r="S15" s="30">
        <f t="shared" si="0"/>
        <v>0</v>
      </c>
      <c r="T15" s="30" t="str">
        <f t="shared" si="1"/>
        <v/>
      </c>
      <c r="U15" s="34"/>
    </row>
    <row r="16" customHeight="1" spans="1:21">
      <c r="A16" s="14"/>
      <c r="B16" s="14"/>
      <c r="C16" s="19"/>
      <c r="D16" s="19"/>
      <c r="E16" s="17"/>
      <c r="F16" s="19"/>
      <c r="G16" s="14"/>
      <c r="H16" s="14"/>
      <c r="I16" s="18"/>
      <c r="J16" s="18"/>
      <c r="K16" s="30"/>
      <c r="L16" s="30"/>
      <c r="M16" s="30"/>
      <c r="N16" s="30"/>
      <c r="O16" s="30"/>
      <c r="P16" s="30"/>
      <c r="Q16" s="30"/>
      <c r="R16" s="72"/>
      <c r="S16" s="30">
        <f t="shared" si="0"/>
        <v>0</v>
      </c>
      <c r="T16" s="30" t="str">
        <f t="shared" si="1"/>
        <v/>
      </c>
      <c r="U16" s="34"/>
    </row>
    <row r="17" customHeight="1" spans="1:21">
      <c r="A17" s="14"/>
      <c r="B17" s="14"/>
      <c r="C17" s="19"/>
      <c r="D17" s="19"/>
      <c r="E17" s="17"/>
      <c r="F17" s="19"/>
      <c r="G17" s="14"/>
      <c r="H17" s="14"/>
      <c r="I17" s="18"/>
      <c r="J17" s="18"/>
      <c r="K17" s="30"/>
      <c r="L17" s="30"/>
      <c r="M17" s="30"/>
      <c r="N17" s="30"/>
      <c r="O17" s="30"/>
      <c r="P17" s="30"/>
      <c r="Q17" s="30"/>
      <c r="R17" s="72"/>
      <c r="S17" s="30">
        <f t="shared" si="0"/>
        <v>0</v>
      </c>
      <c r="T17" s="30" t="str">
        <f t="shared" si="1"/>
        <v/>
      </c>
      <c r="U17" s="34"/>
    </row>
    <row r="18" customHeight="1" spans="1:21">
      <c r="A18" s="14"/>
      <c r="B18" s="14"/>
      <c r="C18" s="19"/>
      <c r="D18" s="19"/>
      <c r="E18" s="17"/>
      <c r="F18" s="19"/>
      <c r="G18" s="14"/>
      <c r="H18" s="14"/>
      <c r="I18" s="18"/>
      <c r="J18" s="18"/>
      <c r="K18" s="30"/>
      <c r="L18" s="30"/>
      <c r="M18" s="30"/>
      <c r="N18" s="30"/>
      <c r="O18" s="30"/>
      <c r="P18" s="30"/>
      <c r="Q18" s="30"/>
      <c r="R18" s="72"/>
      <c r="S18" s="30">
        <f t="shared" si="0"/>
        <v>0</v>
      </c>
      <c r="T18" s="30" t="str">
        <f t="shared" si="1"/>
        <v/>
      </c>
      <c r="U18" s="34"/>
    </row>
    <row r="19" customHeight="1" spans="1:21">
      <c r="A19" s="14"/>
      <c r="B19" s="14"/>
      <c r="C19" s="19"/>
      <c r="D19" s="19"/>
      <c r="E19" s="17"/>
      <c r="F19" s="19"/>
      <c r="G19" s="14"/>
      <c r="H19" s="14"/>
      <c r="I19" s="18"/>
      <c r="J19" s="18"/>
      <c r="K19" s="30"/>
      <c r="L19" s="30"/>
      <c r="M19" s="30"/>
      <c r="N19" s="30"/>
      <c r="O19" s="30"/>
      <c r="P19" s="30"/>
      <c r="Q19" s="30"/>
      <c r="R19" s="72"/>
      <c r="S19" s="30">
        <f t="shared" si="0"/>
        <v>0</v>
      </c>
      <c r="T19" s="30" t="str">
        <f t="shared" si="1"/>
        <v/>
      </c>
      <c r="U19" s="34"/>
    </row>
    <row r="20" customHeight="1" spans="1:21">
      <c r="A20" s="14"/>
      <c r="B20" s="14"/>
      <c r="C20" s="19"/>
      <c r="D20" s="19"/>
      <c r="E20" s="17"/>
      <c r="F20" s="19"/>
      <c r="G20" s="14"/>
      <c r="H20" s="14"/>
      <c r="I20" s="18"/>
      <c r="J20" s="18"/>
      <c r="K20" s="30"/>
      <c r="L20" s="30"/>
      <c r="M20" s="30"/>
      <c r="N20" s="30"/>
      <c r="O20" s="30"/>
      <c r="P20" s="30"/>
      <c r="Q20" s="30"/>
      <c r="R20" s="72"/>
      <c r="S20" s="30">
        <f t="shared" si="0"/>
        <v>0</v>
      </c>
      <c r="T20" s="30" t="str">
        <f t="shared" si="1"/>
        <v/>
      </c>
      <c r="U20" s="34"/>
    </row>
    <row r="21" customHeight="1" spans="1:21">
      <c r="A21" s="14"/>
      <c r="B21" s="14"/>
      <c r="C21" s="19"/>
      <c r="D21" s="19"/>
      <c r="E21" s="17"/>
      <c r="F21" s="19"/>
      <c r="G21" s="14"/>
      <c r="H21" s="14"/>
      <c r="I21" s="18"/>
      <c r="J21" s="18"/>
      <c r="K21" s="30"/>
      <c r="L21" s="30"/>
      <c r="M21" s="30"/>
      <c r="N21" s="30"/>
      <c r="O21" s="30"/>
      <c r="P21" s="30"/>
      <c r="Q21" s="30"/>
      <c r="R21" s="72"/>
      <c r="S21" s="30">
        <f t="shared" si="0"/>
        <v>0</v>
      </c>
      <c r="T21" s="30" t="str">
        <f t="shared" si="1"/>
        <v/>
      </c>
      <c r="U21" s="34"/>
    </row>
    <row r="22" customHeight="1" spans="1:21">
      <c r="A22" s="14"/>
      <c r="B22" s="14"/>
      <c r="C22" s="19"/>
      <c r="D22" s="19"/>
      <c r="E22" s="17"/>
      <c r="F22" s="19"/>
      <c r="G22" s="14"/>
      <c r="H22" s="14"/>
      <c r="I22" s="18"/>
      <c r="J22" s="18"/>
      <c r="K22" s="30"/>
      <c r="L22" s="30"/>
      <c r="M22" s="30"/>
      <c r="N22" s="30"/>
      <c r="O22" s="30"/>
      <c r="P22" s="30"/>
      <c r="Q22" s="30"/>
      <c r="R22" s="72"/>
      <c r="S22" s="30">
        <f t="shared" si="0"/>
        <v>0</v>
      </c>
      <c r="T22" s="30" t="str">
        <f t="shared" si="1"/>
        <v/>
      </c>
      <c r="U22" s="34"/>
    </row>
    <row r="23" customHeight="1" spans="1:21">
      <c r="A23" s="14"/>
      <c r="B23" s="14"/>
      <c r="C23" s="19"/>
      <c r="D23" s="19"/>
      <c r="E23" s="17"/>
      <c r="F23" s="19"/>
      <c r="G23" s="14"/>
      <c r="H23" s="14"/>
      <c r="I23" s="18"/>
      <c r="J23" s="18"/>
      <c r="K23" s="30"/>
      <c r="L23" s="30"/>
      <c r="M23" s="30"/>
      <c r="N23" s="30"/>
      <c r="O23" s="30"/>
      <c r="P23" s="30"/>
      <c r="Q23" s="30"/>
      <c r="R23" s="72"/>
      <c r="S23" s="30">
        <f t="shared" si="0"/>
        <v>0</v>
      </c>
      <c r="T23" s="30" t="str">
        <f t="shared" si="1"/>
        <v/>
      </c>
      <c r="U23" s="34"/>
    </row>
    <row r="24" customHeight="1" spans="1:21">
      <c r="A24" s="14"/>
      <c r="B24" s="14"/>
      <c r="C24" s="19"/>
      <c r="D24" s="19"/>
      <c r="E24" s="17"/>
      <c r="F24" s="19"/>
      <c r="G24" s="14"/>
      <c r="H24" s="14"/>
      <c r="I24" s="18"/>
      <c r="J24" s="18"/>
      <c r="K24" s="30"/>
      <c r="L24" s="30"/>
      <c r="M24" s="30"/>
      <c r="N24" s="30"/>
      <c r="O24" s="30"/>
      <c r="P24" s="30"/>
      <c r="Q24" s="30"/>
      <c r="R24" s="72"/>
      <c r="S24" s="30">
        <f t="shared" si="0"/>
        <v>0</v>
      </c>
      <c r="T24" s="30" t="str">
        <f t="shared" si="1"/>
        <v/>
      </c>
      <c r="U24" s="34"/>
    </row>
    <row r="25" customHeight="1" spans="1:21">
      <c r="A25" s="14"/>
      <c r="B25" s="14"/>
      <c r="C25" s="19"/>
      <c r="D25" s="19"/>
      <c r="E25" s="17"/>
      <c r="F25" s="19"/>
      <c r="G25" s="14"/>
      <c r="H25" s="14"/>
      <c r="I25" s="18"/>
      <c r="J25" s="18"/>
      <c r="K25" s="30"/>
      <c r="L25" s="30"/>
      <c r="M25" s="30"/>
      <c r="N25" s="30"/>
      <c r="O25" s="30"/>
      <c r="P25" s="30"/>
      <c r="Q25" s="30"/>
      <c r="R25" s="72"/>
      <c r="S25" s="30">
        <f t="shared" si="0"/>
        <v>0</v>
      </c>
      <c r="T25" s="30" t="str">
        <f t="shared" si="1"/>
        <v/>
      </c>
      <c r="U25" s="34"/>
    </row>
    <row r="26" customHeight="1" spans="1:21">
      <c r="A26" s="14"/>
      <c r="B26" s="14"/>
      <c r="C26" s="19"/>
      <c r="D26" s="19"/>
      <c r="E26" s="17"/>
      <c r="F26" s="19"/>
      <c r="G26" s="14"/>
      <c r="H26" s="14"/>
      <c r="I26" s="18"/>
      <c r="J26" s="18"/>
      <c r="K26" s="30"/>
      <c r="L26" s="30"/>
      <c r="M26" s="30"/>
      <c r="N26" s="30"/>
      <c r="O26" s="30"/>
      <c r="P26" s="30"/>
      <c r="Q26" s="30"/>
      <c r="R26" s="72"/>
      <c r="S26" s="30"/>
      <c r="T26" s="30"/>
      <c r="U26" s="34"/>
    </row>
    <row r="27" customHeight="1" spans="1:21">
      <c r="A27" s="20" t="s">
        <v>357</v>
      </c>
      <c r="B27" s="21"/>
      <c r="C27" s="22"/>
      <c r="D27" s="19"/>
      <c r="E27" s="17"/>
      <c r="F27" s="19"/>
      <c r="G27" s="14"/>
      <c r="H27" s="14"/>
      <c r="I27" s="18"/>
      <c r="J27" s="18"/>
      <c r="K27" s="30">
        <f>SUM(K7:K26)</f>
        <v>0</v>
      </c>
      <c r="L27" s="30">
        <f>SUM(L7:L26)</f>
        <v>0</v>
      </c>
      <c r="M27" s="30"/>
      <c r="N27" s="30"/>
      <c r="O27" s="30">
        <f>SUM(O7:O26)</f>
        <v>0</v>
      </c>
      <c r="P27" s="30">
        <f>SUM(P7:P26)</f>
        <v>0</v>
      </c>
      <c r="Q27" s="30">
        <f>SUM(Q7:Q26)</f>
        <v>0</v>
      </c>
      <c r="R27" s="72"/>
      <c r="S27" s="30">
        <f>SUM(S7:S26)</f>
        <v>0</v>
      </c>
      <c r="T27" s="30" t="str">
        <f>IF(P27=0,"",(S27-P27)/P27*100)</f>
        <v/>
      </c>
      <c r="U27" s="34"/>
    </row>
    <row r="28" customHeight="1" spans="1:15">
      <c r="A28" s="46" t="str">
        <f>封面!D11&amp;封面!G11</f>
        <v>产权持有单位填表人：徐萍</v>
      </c>
      <c r="O28" s="46" t="str">
        <f>"评估人员："&amp;封面!G26</f>
        <v>评估人员：</v>
      </c>
    </row>
    <row r="29" customHeight="1" spans="1:1">
      <c r="A29" s="46" t="str">
        <f>CONCATENATE(封面!D13,封面!F13,封面!G13,封面!H13,封面!I13,封面!J13,封面!K13)</f>
        <v>填表日期：2022年4月1日</v>
      </c>
    </row>
  </sheetData>
  <mergeCells count="19">
    <mergeCell ref="A2:U2"/>
    <mergeCell ref="A3:U3"/>
    <mergeCell ref="K5:L5"/>
    <mergeCell ref="M5:N5"/>
    <mergeCell ref="O5:P5"/>
    <mergeCell ref="Q5:S5"/>
    <mergeCell ref="A27:C27"/>
    <mergeCell ref="A5:A6"/>
    <mergeCell ref="B5:B6"/>
    <mergeCell ref="C5:C6"/>
    <mergeCell ref="D5:D6"/>
    <mergeCell ref="E5:E6"/>
    <mergeCell ref="F5:F6"/>
    <mergeCell ref="G5:G6"/>
    <mergeCell ref="H5:H6"/>
    <mergeCell ref="I5:I6"/>
    <mergeCell ref="J5:J6"/>
    <mergeCell ref="T5:T6"/>
    <mergeCell ref="U5:U6"/>
  </mergeCells>
  <hyperlinks>
    <hyperlink ref="A1" location="索引目录!E40" display="返回索引页"/>
    <hyperlink ref="B1" location="固定资产汇总!B14"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Roman,常规"4-6-6
&amp;"宋体,常规"共&amp;"Times New Roman,常规"&amp;N&amp;"宋体,常规"页第&amp;"Times New Roman,常规"&amp;P&amp;"宋体,常规"页</oddHead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selection activeCell="A27" sqref="A27:C27"/>
    </sheetView>
  </sheetViews>
  <sheetFormatPr defaultColWidth="9" defaultRowHeight="15.75" customHeight="1"/>
  <cols>
    <col min="1" max="1" width="6.375" style="3" customWidth="1"/>
    <col min="2" max="2" width="6.875" style="3" customWidth="1"/>
    <col min="3" max="3" width="9.625" style="3" customWidth="1"/>
    <col min="4" max="4" width="10.5" style="3" customWidth="1"/>
    <col min="5" max="6" width="5.375" style="3" customWidth="1"/>
    <col min="7" max="8" width="5.125" style="3" customWidth="1"/>
    <col min="9" max="9" width="8" style="3" customWidth="1"/>
    <col min="10" max="13" width="13" style="3" hidden="1" customWidth="1" outlineLevel="1"/>
    <col min="14" max="14" width="13" style="3" customWidth="1" collapsed="1"/>
    <col min="15" max="17" width="13" style="3" customWidth="1"/>
    <col min="18" max="18" width="8.125" style="3" customWidth="1"/>
    <col min="19" max="19" width="9" style="3"/>
    <col min="20" max="20" width="13.125" style="3" hidden="1" customWidth="1" outlineLevel="1"/>
    <col min="21" max="21" width="9" style="3" collapsed="1"/>
    <col min="22" max="16384" width="9" style="3"/>
  </cols>
  <sheetData>
    <row r="1" spans="1:19">
      <c r="A1" s="4" t="s">
        <v>118</v>
      </c>
      <c r="B1" s="5" t="s">
        <v>240</v>
      </c>
      <c r="C1" s="6"/>
      <c r="D1" s="6"/>
      <c r="E1" s="6"/>
      <c r="F1" s="6"/>
      <c r="G1" s="6"/>
      <c r="H1" s="6"/>
      <c r="I1" s="6"/>
      <c r="J1" s="6"/>
      <c r="K1" s="6"/>
      <c r="L1" s="6"/>
      <c r="M1" s="6"/>
      <c r="N1" s="6"/>
      <c r="O1" s="6"/>
      <c r="P1" s="6"/>
      <c r="Q1" s="6"/>
      <c r="R1" s="6"/>
      <c r="S1" s="6"/>
    </row>
    <row r="2" s="1" customFormat="1" ht="30" customHeight="1" spans="1:19">
      <c r="A2" s="7" t="s">
        <v>604</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row>
    <row r="4" customHeight="1" spans="1:19">
      <c r="A4" s="10" t="str">
        <f>封面!D7&amp;封面!F7</f>
        <v>产权持有单位：黑龙江龙煤矿山建设有限公司</v>
      </c>
      <c r="S4" s="33" t="s">
        <v>147</v>
      </c>
    </row>
    <row r="5" s="6" customFormat="1" customHeight="1" spans="1:20">
      <c r="A5" s="101" t="s">
        <v>210</v>
      </c>
      <c r="B5" s="101" t="s">
        <v>503</v>
      </c>
      <c r="C5" s="108" t="s">
        <v>504</v>
      </c>
      <c r="D5" s="101" t="s">
        <v>505</v>
      </c>
      <c r="E5" s="101" t="s">
        <v>506</v>
      </c>
      <c r="F5" s="101" t="s">
        <v>507</v>
      </c>
      <c r="G5" s="101" t="s">
        <v>509</v>
      </c>
      <c r="H5" s="101" t="s">
        <v>510</v>
      </c>
      <c r="I5" s="101" t="s">
        <v>511</v>
      </c>
      <c r="J5" s="26" t="s">
        <v>243</v>
      </c>
      <c r="K5" s="27"/>
      <c r="L5" s="28" t="s">
        <v>318</v>
      </c>
      <c r="M5" s="29"/>
      <c r="N5" s="11" t="s">
        <v>245</v>
      </c>
      <c r="O5" s="14"/>
      <c r="P5" s="110" t="s">
        <v>246</v>
      </c>
      <c r="Q5" s="111"/>
      <c r="R5" s="101" t="s">
        <v>248</v>
      </c>
      <c r="S5" s="101" t="s">
        <v>213</v>
      </c>
      <c r="T5" s="11" t="s">
        <v>501</v>
      </c>
    </row>
    <row r="6" s="6" customFormat="1" ht="12.75" spans="1:20">
      <c r="A6" s="102"/>
      <c r="B6" s="102"/>
      <c r="C6" s="109"/>
      <c r="D6" s="102"/>
      <c r="E6" s="102"/>
      <c r="F6" s="102"/>
      <c r="G6" s="102"/>
      <c r="H6" s="102"/>
      <c r="I6" s="102"/>
      <c r="J6" s="11" t="s">
        <v>491</v>
      </c>
      <c r="K6" s="11" t="s">
        <v>492</v>
      </c>
      <c r="L6" s="11" t="s">
        <v>491</v>
      </c>
      <c r="M6" s="11" t="s">
        <v>492</v>
      </c>
      <c r="N6" s="11" t="s">
        <v>491</v>
      </c>
      <c r="O6" s="11" t="s">
        <v>492</v>
      </c>
      <c r="P6" s="11" t="s">
        <v>491</v>
      </c>
      <c r="Q6" s="11" t="s">
        <v>492</v>
      </c>
      <c r="R6" s="102"/>
      <c r="S6" s="102"/>
      <c r="T6" s="14"/>
    </row>
    <row r="7" customHeight="1" spans="1:20">
      <c r="A7" s="14"/>
      <c r="B7" s="14"/>
      <c r="C7" s="95"/>
      <c r="D7" s="19"/>
      <c r="E7" s="18"/>
      <c r="F7" s="14"/>
      <c r="G7" s="14"/>
      <c r="H7" s="14"/>
      <c r="I7" s="30"/>
      <c r="J7" s="30"/>
      <c r="K7" s="30"/>
      <c r="L7" s="30"/>
      <c r="M7" s="30"/>
      <c r="N7" s="30"/>
      <c r="O7" s="30"/>
      <c r="P7" s="30"/>
      <c r="Q7" s="30"/>
      <c r="R7" s="30" t="str">
        <f>IF(O7=0,"",(Q7-O7)/O7*100)</f>
        <v/>
      </c>
      <c r="S7" s="34"/>
      <c r="T7" s="34"/>
    </row>
    <row r="8" customHeight="1" spans="1:20">
      <c r="A8" s="14"/>
      <c r="B8" s="14"/>
      <c r="C8" s="95"/>
      <c r="D8" s="19"/>
      <c r="E8" s="18"/>
      <c r="F8" s="14"/>
      <c r="G8" s="14"/>
      <c r="H8" s="14"/>
      <c r="I8" s="30"/>
      <c r="J8" s="30"/>
      <c r="K8" s="30"/>
      <c r="L8" s="30"/>
      <c r="M8" s="30"/>
      <c r="N8" s="30"/>
      <c r="O8" s="30"/>
      <c r="P8" s="30"/>
      <c r="Q8" s="30"/>
      <c r="R8" s="30" t="str">
        <f t="shared" ref="R8:R26" si="0">IF(O8=0,"",(Q8-O8)/O8*100)</f>
        <v/>
      </c>
      <c r="S8" s="34"/>
      <c r="T8" s="34"/>
    </row>
    <row r="9" customHeight="1" spans="1:20">
      <c r="A9" s="14"/>
      <c r="B9" s="14"/>
      <c r="C9" s="95"/>
      <c r="D9" s="19"/>
      <c r="E9" s="18"/>
      <c r="F9" s="14"/>
      <c r="G9" s="14"/>
      <c r="H9" s="14"/>
      <c r="I9" s="30"/>
      <c r="J9" s="30"/>
      <c r="K9" s="30"/>
      <c r="L9" s="30"/>
      <c r="M9" s="30"/>
      <c r="N9" s="30"/>
      <c r="O9" s="30"/>
      <c r="P9" s="30"/>
      <c r="Q9" s="30"/>
      <c r="R9" s="30" t="str">
        <f t="shared" si="0"/>
        <v/>
      </c>
      <c r="S9" s="34"/>
      <c r="T9" s="34"/>
    </row>
    <row r="10" customHeight="1" spans="1:20">
      <c r="A10" s="14"/>
      <c r="B10" s="14"/>
      <c r="C10" s="95"/>
      <c r="D10" s="19"/>
      <c r="E10" s="18"/>
      <c r="F10" s="14"/>
      <c r="G10" s="14"/>
      <c r="H10" s="14"/>
      <c r="I10" s="30"/>
      <c r="J10" s="30"/>
      <c r="K10" s="30"/>
      <c r="L10" s="30"/>
      <c r="M10" s="30"/>
      <c r="N10" s="30"/>
      <c r="O10" s="30"/>
      <c r="P10" s="30"/>
      <c r="Q10" s="30"/>
      <c r="R10" s="30" t="str">
        <f t="shared" si="0"/>
        <v/>
      </c>
      <c r="S10" s="34"/>
      <c r="T10" s="34"/>
    </row>
    <row r="11" customHeight="1" spans="1:20">
      <c r="A11" s="14"/>
      <c r="B11" s="14"/>
      <c r="C11" s="95"/>
      <c r="D11" s="19"/>
      <c r="E11" s="18"/>
      <c r="F11" s="14"/>
      <c r="G11" s="14"/>
      <c r="H11" s="14"/>
      <c r="I11" s="30"/>
      <c r="J11" s="30"/>
      <c r="K11" s="30"/>
      <c r="L11" s="30"/>
      <c r="M11" s="30"/>
      <c r="N11" s="30"/>
      <c r="O11" s="30"/>
      <c r="P11" s="30"/>
      <c r="Q11" s="30"/>
      <c r="R11" s="30" t="str">
        <f t="shared" si="0"/>
        <v/>
      </c>
      <c r="S11" s="34"/>
      <c r="T11" s="34"/>
    </row>
    <row r="12" customHeight="1" spans="1:20">
      <c r="A12" s="14"/>
      <c r="B12" s="14"/>
      <c r="C12" s="95"/>
      <c r="D12" s="19"/>
      <c r="E12" s="18"/>
      <c r="F12" s="14"/>
      <c r="G12" s="14"/>
      <c r="H12" s="14"/>
      <c r="I12" s="30"/>
      <c r="J12" s="30"/>
      <c r="K12" s="30"/>
      <c r="L12" s="30"/>
      <c r="M12" s="30"/>
      <c r="N12" s="30"/>
      <c r="O12" s="30"/>
      <c r="P12" s="30"/>
      <c r="Q12" s="30"/>
      <c r="R12" s="30" t="str">
        <f t="shared" si="0"/>
        <v/>
      </c>
      <c r="S12" s="34"/>
      <c r="T12" s="34"/>
    </row>
    <row r="13" customHeight="1" spans="1:20">
      <c r="A13" s="14"/>
      <c r="B13" s="14"/>
      <c r="C13" s="95"/>
      <c r="D13" s="19"/>
      <c r="E13" s="18"/>
      <c r="F13" s="14"/>
      <c r="G13" s="14"/>
      <c r="H13" s="14"/>
      <c r="I13" s="30"/>
      <c r="J13" s="30"/>
      <c r="K13" s="30"/>
      <c r="L13" s="30"/>
      <c r="M13" s="30"/>
      <c r="N13" s="30"/>
      <c r="O13" s="30"/>
      <c r="P13" s="30"/>
      <c r="Q13" s="30"/>
      <c r="R13" s="30" t="str">
        <f t="shared" si="0"/>
        <v/>
      </c>
      <c r="S13" s="34"/>
      <c r="T13" s="34"/>
    </row>
    <row r="14" customHeight="1" spans="1:20">
      <c r="A14" s="14"/>
      <c r="B14" s="14"/>
      <c r="C14" s="95"/>
      <c r="D14" s="19"/>
      <c r="E14" s="18"/>
      <c r="F14" s="14"/>
      <c r="G14" s="14"/>
      <c r="H14" s="14"/>
      <c r="I14" s="30"/>
      <c r="J14" s="30"/>
      <c r="K14" s="30"/>
      <c r="L14" s="30"/>
      <c r="M14" s="30"/>
      <c r="N14" s="30"/>
      <c r="O14" s="30"/>
      <c r="P14" s="30"/>
      <c r="Q14" s="30"/>
      <c r="R14" s="30" t="str">
        <f t="shared" si="0"/>
        <v/>
      </c>
      <c r="S14" s="34"/>
      <c r="T14" s="34"/>
    </row>
    <row r="15" customHeight="1" spans="1:20">
      <c r="A15" s="14"/>
      <c r="B15" s="14"/>
      <c r="C15" s="95"/>
      <c r="D15" s="19"/>
      <c r="E15" s="18"/>
      <c r="F15" s="14"/>
      <c r="G15" s="14"/>
      <c r="H15" s="14"/>
      <c r="I15" s="30"/>
      <c r="J15" s="30"/>
      <c r="K15" s="30"/>
      <c r="L15" s="30"/>
      <c r="M15" s="30"/>
      <c r="N15" s="30"/>
      <c r="O15" s="30"/>
      <c r="P15" s="30"/>
      <c r="Q15" s="30"/>
      <c r="R15" s="30" t="str">
        <f t="shared" si="0"/>
        <v/>
      </c>
      <c r="S15" s="34"/>
      <c r="T15" s="34"/>
    </row>
    <row r="16" customHeight="1" spans="1:20">
      <c r="A16" s="14"/>
      <c r="B16" s="14"/>
      <c r="C16" s="95"/>
      <c r="D16" s="19"/>
      <c r="E16" s="18"/>
      <c r="F16" s="14"/>
      <c r="G16" s="14"/>
      <c r="H16" s="14"/>
      <c r="I16" s="30"/>
      <c r="J16" s="30"/>
      <c r="K16" s="30"/>
      <c r="L16" s="30"/>
      <c r="M16" s="30"/>
      <c r="N16" s="30"/>
      <c r="O16" s="30"/>
      <c r="P16" s="30"/>
      <c r="Q16" s="30"/>
      <c r="R16" s="30" t="str">
        <f t="shared" si="0"/>
        <v/>
      </c>
      <c r="S16" s="34"/>
      <c r="T16" s="34"/>
    </row>
    <row r="17" customHeight="1" spans="1:20">
      <c r="A17" s="14"/>
      <c r="B17" s="14"/>
      <c r="C17" s="95"/>
      <c r="D17" s="19"/>
      <c r="E17" s="18"/>
      <c r="F17" s="14"/>
      <c r="G17" s="14"/>
      <c r="H17" s="14"/>
      <c r="I17" s="30"/>
      <c r="J17" s="30"/>
      <c r="K17" s="30"/>
      <c r="L17" s="30"/>
      <c r="M17" s="30"/>
      <c r="N17" s="30"/>
      <c r="O17" s="30"/>
      <c r="P17" s="30"/>
      <c r="Q17" s="30"/>
      <c r="R17" s="30" t="str">
        <f t="shared" si="0"/>
        <v/>
      </c>
      <c r="S17" s="34"/>
      <c r="T17" s="34"/>
    </row>
    <row r="18" customHeight="1" spans="1:20">
      <c r="A18" s="14"/>
      <c r="B18" s="14"/>
      <c r="C18" s="95"/>
      <c r="D18" s="19"/>
      <c r="E18" s="18"/>
      <c r="F18" s="14"/>
      <c r="G18" s="14"/>
      <c r="H18" s="14"/>
      <c r="I18" s="30"/>
      <c r="J18" s="30"/>
      <c r="K18" s="30"/>
      <c r="L18" s="30"/>
      <c r="M18" s="30"/>
      <c r="N18" s="30"/>
      <c r="O18" s="30"/>
      <c r="P18" s="30"/>
      <c r="Q18" s="30"/>
      <c r="R18" s="30" t="str">
        <f t="shared" si="0"/>
        <v/>
      </c>
      <c r="S18" s="34"/>
      <c r="T18" s="34"/>
    </row>
    <row r="19" customHeight="1" spans="1:20">
      <c r="A19" s="14"/>
      <c r="B19" s="14"/>
      <c r="C19" s="95"/>
      <c r="D19" s="19"/>
      <c r="E19" s="18"/>
      <c r="F19" s="14"/>
      <c r="G19" s="14"/>
      <c r="H19" s="14"/>
      <c r="I19" s="30"/>
      <c r="J19" s="30"/>
      <c r="K19" s="30"/>
      <c r="L19" s="30"/>
      <c r="M19" s="30"/>
      <c r="N19" s="30"/>
      <c r="O19" s="30"/>
      <c r="P19" s="30"/>
      <c r="Q19" s="30"/>
      <c r="R19" s="30" t="str">
        <f t="shared" si="0"/>
        <v/>
      </c>
      <c r="S19" s="34"/>
      <c r="T19" s="34"/>
    </row>
    <row r="20" customHeight="1" spans="1:20">
      <c r="A20" s="14"/>
      <c r="B20" s="14"/>
      <c r="C20" s="95"/>
      <c r="D20" s="19"/>
      <c r="E20" s="18"/>
      <c r="F20" s="14"/>
      <c r="G20" s="14"/>
      <c r="H20" s="14"/>
      <c r="I20" s="30"/>
      <c r="J20" s="30"/>
      <c r="K20" s="30"/>
      <c r="L20" s="30"/>
      <c r="M20" s="30"/>
      <c r="N20" s="30"/>
      <c r="O20" s="30"/>
      <c r="P20" s="30"/>
      <c r="Q20" s="30"/>
      <c r="R20" s="30" t="str">
        <f t="shared" si="0"/>
        <v/>
      </c>
      <c r="S20" s="34"/>
      <c r="T20" s="34"/>
    </row>
    <row r="21" customHeight="1" spans="1:20">
      <c r="A21" s="14"/>
      <c r="B21" s="14"/>
      <c r="C21" s="95"/>
      <c r="D21" s="19"/>
      <c r="E21" s="18"/>
      <c r="F21" s="14"/>
      <c r="G21" s="14"/>
      <c r="H21" s="14"/>
      <c r="I21" s="30"/>
      <c r="J21" s="30"/>
      <c r="K21" s="30"/>
      <c r="L21" s="30"/>
      <c r="M21" s="30"/>
      <c r="N21" s="30"/>
      <c r="O21" s="30"/>
      <c r="P21" s="30"/>
      <c r="Q21" s="30"/>
      <c r="R21" s="30" t="str">
        <f t="shared" si="0"/>
        <v/>
      </c>
      <c r="S21" s="34"/>
      <c r="T21" s="34"/>
    </row>
    <row r="22" customHeight="1" spans="1:20">
      <c r="A22" s="14"/>
      <c r="B22" s="14"/>
      <c r="C22" s="95"/>
      <c r="D22" s="19"/>
      <c r="E22" s="18"/>
      <c r="F22" s="14"/>
      <c r="G22" s="14"/>
      <c r="H22" s="14"/>
      <c r="I22" s="30"/>
      <c r="J22" s="30"/>
      <c r="K22" s="30"/>
      <c r="L22" s="30"/>
      <c r="M22" s="30"/>
      <c r="N22" s="30"/>
      <c r="O22" s="30"/>
      <c r="P22" s="30"/>
      <c r="Q22" s="30"/>
      <c r="R22" s="30" t="str">
        <f t="shared" si="0"/>
        <v/>
      </c>
      <c r="S22" s="34"/>
      <c r="T22" s="34"/>
    </row>
    <row r="23" customHeight="1" spans="1:20">
      <c r="A23" s="14"/>
      <c r="B23" s="14"/>
      <c r="C23" s="95"/>
      <c r="D23" s="19"/>
      <c r="E23" s="18"/>
      <c r="F23" s="14"/>
      <c r="G23" s="14"/>
      <c r="H23" s="14"/>
      <c r="I23" s="30"/>
      <c r="J23" s="30"/>
      <c r="K23" s="30"/>
      <c r="L23" s="30"/>
      <c r="M23" s="30"/>
      <c r="N23" s="30"/>
      <c r="O23" s="30"/>
      <c r="P23" s="30"/>
      <c r="Q23" s="30"/>
      <c r="R23" s="30" t="str">
        <f t="shared" si="0"/>
        <v/>
      </c>
      <c r="S23" s="34"/>
      <c r="T23" s="34"/>
    </row>
    <row r="24" customHeight="1" spans="1:20">
      <c r="A24" s="14"/>
      <c r="B24" s="14"/>
      <c r="C24" s="95"/>
      <c r="D24" s="19"/>
      <c r="E24" s="18"/>
      <c r="F24" s="14"/>
      <c r="G24" s="14"/>
      <c r="H24" s="14"/>
      <c r="I24" s="30"/>
      <c r="J24" s="30"/>
      <c r="K24" s="30"/>
      <c r="L24" s="30"/>
      <c r="M24" s="30"/>
      <c r="N24" s="30"/>
      <c r="O24" s="30"/>
      <c r="P24" s="30"/>
      <c r="Q24" s="30"/>
      <c r="R24" s="30" t="str">
        <f t="shared" si="0"/>
        <v/>
      </c>
      <c r="S24" s="34"/>
      <c r="T24" s="34"/>
    </row>
    <row r="25" customHeight="1" spans="1:20">
      <c r="A25" s="14"/>
      <c r="B25" s="14"/>
      <c r="C25" s="95"/>
      <c r="D25" s="19"/>
      <c r="E25" s="18"/>
      <c r="F25" s="14"/>
      <c r="G25" s="14"/>
      <c r="H25" s="14"/>
      <c r="I25" s="30"/>
      <c r="J25" s="30"/>
      <c r="K25" s="30"/>
      <c r="L25" s="30"/>
      <c r="M25" s="30"/>
      <c r="N25" s="30"/>
      <c r="O25" s="30"/>
      <c r="P25" s="30"/>
      <c r="Q25" s="30"/>
      <c r="R25" s="30" t="str">
        <f t="shared" si="0"/>
        <v/>
      </c>
      <c r="S25" s="34"/>
      <c r="T25" s="34"/>
    </row>
    <row r="26" customHeight="1" spans="1:20">
      <c r="A26" s="14"/>
      <c r="B26" s="14"/>
      <c r="C26" s="95"/>
      <c r="D26" s="19"/>
      <c r="E26" s="18"/>
      <c r="F26" s="14"/>
      <c r="G26" s="14"/>
      <c r="H26" s="14"/>
      <c r="I26" s="30"/>
      <c r="J26" s="30"/>
      <c r="K26" s="30"/>
      <c r="L26" s="30"/>
      <c r="M26" s="30"/>
      <c r="N26" s="30"/>
      <c r="O26" s="30"/>
      <c r="P26" s="30"/>
      <c r="Q26" s="30"/>
      <c r="R26" s="30" t="str">
        <f t="shared" si="0"/>
        <v/>
      </c>
      <c r="S26" s="34"/>
      <c r="T26" s="34"/>
    </row>
    <row r="27" customHeight="1" spans="1:20">
      <c r="A27" s="14"/>
      <c r="B27" s="14"/>
      <c r="C27" s="95"/>
      <c r="D27" s="19"/>
      <c r="E27" s="18"/>
      <c r="F27" s="14"/>
      <c r="G27" s="14"/>
      <c r="H27" s="14"/>
      <c r="I27" s="30"/>
      <c r="J27" s="30"/>
      <c r="K27" s="30"/>
      <c r="L27" s="30"/>
      <c r="M27" s="30"/>
      <c r="N27" s="30"/>
      <c r="O27" s="30"/>
      <c r="P27" s="30"/>
      <c r="Q27" s="30"/>
      <c r="R27" s="30"/>
      <c r="S27" s="34"/>
      <c r="T27" s="34"/>
    </row>
    <row r="28" customHeight="1" spans="1:19">
      <c r="A28" s="20" t="s">
        <v>319</v>
      </c>
      <c r="B28" s="21"/>
      <c r="C28" s="21"/>
      <c r="D28" s="22"/>
      <c r="E28" s="18"/>
      <c r="F28" s="14"/>
      <c r="G28" s="14"/>
      <c r="H28" s="14"/>
      <c r="I28" s="30"/>
      <c r="J28" s="30">
        <f t="shared" ref="J28:Q28" si="1">SUM(J7:J27)</f>
        <v>0</v>
      </c>
      <c r="K28" s="30">
        <f t="shared" si="1"/>
        <v>0</v>
      </c>
      <c r="L28" s="30"/>
      <c r="M28" s="30"/>
      <c r="N28" s="30">
        <f t="shared" si="1"/>
        <v>0</v>
      </c>
      <c r="O28" s="30">
        <f t="shared" si="1"/>
        <v>0</v>
      </c>
      <c r="P28" s="30">
        <f t="shared" si="1"/>
        <v>0</v>
      </c>
      <c r="Q28" s="30">
        <f t="shared" si="1"/>
        <v>0</v>
      </c>
      <c r="R28" s="30" t="str">
        <f>IF(O28=0,"",(Q28-O28)/O28*100)</f>
        <v/>
      </c>
      <c r="S28" s="34"/>
    </row>
    <row r="29" customHeight="1" spans="1:16">
      <c r="A29" s="46" t="str">
        <f>封面!D11&amp;封面!G11</f>
        <v>产权持有单位填表人：徐萍</v>
      </c>
      <c r="G29" s="10"/>
      <c r="N29" s="96" t="str">
        <f>"评估人员："&amp;封面!G28</f>
        <v>评估人员：</v>
      </c>
      <c r="P29" s="96"/>
    </row>
    <row r="30" customHeight="1" spans="1:1">
      <c r="A30" s="46" t="str">
        <f>CONCATENATE(封面!D13,封面!F13,封面!G13,封面!H13,封面!I13,封面!J13,封面!K13)</f>
        <v>填表日期：2022年4月1日</v>
      </c>
    </row>
  </sheetData>
  <mergeCells count="19">
    <mergeCell ref="A2:S2"/>
    <mergeCell ref="A3:S3"/>
    <mergeCell ref="J5:K5"/>
    <mergeCell ref="L5:M5"/>
    <mergeCell ref="N5:O5"/>
    <mergeCell ref="P5:Q5"/>
    <mergeCell ref="A28:D28"/>
    <mergeCell ref="A5:A6"/>
    <mergeCell ref="B5:B6"/>
    <mergeCell ref="C5:C6"/>
    <mergeCell ref="D5:D6"/>
    <mergeCell ref="E5:E6"/>
    <mergeCell ref="F5:F6"/>
    <mergeCell ref="G5:G6"/>
    <mergeCell ref="H5:H6"/>
    <mergeCell ref="I5:I6"/>
    <mergeCell ref="R5:R6"/>
    <mergeCell ref="S5:S6"/>
    <mergeCell ref="T5:T6"/>
  </mergeCells>
  <hyperlinks>
    <hyperlink ref="A1" location="索引目录!E41" display="返回索引页"/>
    <hyperlink ref="B1" location="固定资产汇总!B15" display="返回"/>
  </hyperlinks>
  <printOptions horizontalCentered="1"/>
  <pageMargins left="0.354166666666667" right="0.354166666666667" top="0.786805555555556" bottom="0.786805555555556" header="0.979166666666667" footer="0.511805555555556"/>
  <pageSetup paperSize="9" fitToHeight="0" orientation="landscape"/>
  <headerFooter alignWithMargins="0">
    <oddHeader>&amp;R&amp;"宋体,常规"&amp;10表&amp;"Times New Roman,常规"4-6-7
&amp;"宋体,常规"共&amp;"Times New Roman,常规"&amp;N&amp;"宋体,常规"页第&amp;"Times New Roman,常规"&amp;P&amp;"宋体,常规"页</oddHead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85" zoomScaleNormal="85" topLeftCell="A2" workbookViewId="0">
      <selection activeCell="A27" sqref="A27:C27"/>
    </sheetView>
  </sheetViews>
  <sheetFormatPr defaultColWidth="9" defaultRowHeight="15.75" customHeight="1" outlineLevelCol="6"/>
  <cols>
    <col min="1" max="1" width="5.75" style="3" customWidth="1"/>
    <col min="2" max="2" width="30.75" style="3" customWidth="1"/>
    <col min="3" max="3" width="19.125" style="3" hidden="1" customWidth="1" outlineLevel="1"/>
    <col min="4" max="4" width="24.75" style="3" customWidth="1" collapsed="1"/>
    <col min="5" max="5" width="24.75" style="3" customWidth="1"/>
    <col min="6" max="6" width="22.5" style="3" customWidth="1"/>
    <col min="7" max="7" width="12.625" style="3" customWidth="1"/>
    <col min="8" max="16384" width="9" style="3"/>
  </cols>
  <sheetData>
    <row r="1" spans="1:7">
      <c r="A1" s="71" t="s">
        <v>118</v>
      </c>
      <c r="B1" s="5" t="s">
        <v>240</v>
      </c>
      <c r="C1" s="6"/>
      <c r="D1" s="6"/>
      <c r="E1" s="6"/>
      <c r="F1" s="6"/>
      <c r="G1" s="6"/>
    </row>
    <row r="2" s="1" customFormat="1" ht="30" customHeight="1" spans="1:7">
      <c r="A2" s="7" t="s">
        <v>605</v>
      </c>
      <c r="B2" s="8"/>
      <c r="C2" s="8"/>
      <c r="D2" s="8"/>
      <c r="E2" s="8"/>
      <c r="F2" s="8"/>
      <c r="G2" s="8"/>
    </row>
    <row r="3" ht="14.1" customHeight="1" spans="1:7">
      <c r="A3" s="9" t="str">
        <f>CONCATENATE(封面!D9,封面!F9,封面!G9,封面!H9,封面!I9,封面!J9,封面!K9)</f>
        <v>评估基准日：2022年3月28日</v>
      </c>
      <c r="B3" s="9"/>
      <c r="C3" s="9"/>
      <c r="D3" s="9"/>
      <c r="E3" s="25"/>
      <c r="F3" s="25"/>
      <c r="G3" s="25"/>
    </row>
    <row r="4" customHeight="1" spans="1:7">
      <c r="A4" s="10" t="str">
        <f>封面!D7&amp;封面!F7</f>
        <v>产权持有单位：黑龙江龙煤矿山建设有限公司</v>
      </c>
      <c r="G4" s="33" t="s">
        <v>147</v>
      </c>
    </row>
    <row r="5" s="2" customFormat="1" customHeight="1" spans="1:7">
      <c r="A5" s="63" t="s">
        <v>296</v>
      </c>
      <c r="B5" s="63" t="s">
        <v>242</v>
      </c>
      <c r="C5" s="63" t="s">
        <v>243</v>
      </c>
      <c r="D5" s="63" t="s">
        <v>245</v>
      </c>
      <c r="E5" s="63" t="s">
        <v>246</v>
      </c>
      <c r="F5" s="63" t="s">
        <v>247</v>
      </c>
      <c r="G5" s="63" t="s">
        <v>393</v>
      </c>
    </row>
    <row r="6" customHeight="1" spans="1:7">
      <c r="A6" s="63" t="s">
        <v>606</v>
      </c>
      <c r="B6" s="97" t="s">
        <v>102</v>
      </c>
      <c r="C6" s="30">
        <f>'在建（土建）'!I27</f>
        <v>0</v>
      </c>
      <c r="D6" s="30">
        <f>'在建（土建）'!K27</f>
        <v>0</v>
      </c>
      <c r="E6" s="30">
        <f>'在建（土建）'!L27</f>
        <v>0</v>
      </c>
      <c r="F6" s="30">
        <f>E6-D6</f>
        <v>0</v>
      </c>
      <c r="G6" s="30" t="str">
        <f>IF(D6=0,"",F6/D6*100)</f>
        <v/>
      </c>
    </row>
    <row r="7" customHeight="1" spans="1:7">
      <c r="A7" s="63" t="s">
        <v>607</v>
      </c>
      <c r="B7" s="97" t="s">
        <v>103</v>
      </c>
      <c r="C7" s="30">
        <f>'在建（设备）'!K27</f>
        <v>0</v>
      </c>
      <c r="D7" s="30">
        <f>'在建（设备）'!P27</f>
        <v>0</v>
      </c>
      <c r="E7" s="30">
        <f>'在建（设备）'!T27</f>
        <v>0</v>
      </c>
      <c r="F7" s="30">
        <f>E7-D7</f>
        <v>0</v>
      </c>
      <c r="G7" s="30" t="str">
        <f>IF(D7=0,"",F7/D7*100)</f>
        <v/>
      </c>
    </row>
    <row r="8" customHeight="1" spans="1:7">
      <c r="A8" s="63"/>
      <c r="B8" s="106"/>
      <c r="C8" s="30"/>
      <c r="D8" s="30"/>
      <c r="E8" s="30"/>
      <c r="F8" s="30"/>
      <c r="G8" s="30"/>
    </row>
    <row r="9" customHeight="1" spans="1:7">
      <c r="A9" s="63"/>
      <c r="B9" s="106"/>
      <c r="C9" s="30"/>
      <c r="D9" s="30"/>
      <c r="E9" s="30"/>
      <c r="F9" s="30"/>
      <c r="G9" s="30"/>
    </row>
    <row r="10" customHeight="1" spans="1:7">
      <c r="A10" s="63"/>
      <c r="B10" s="106"/>
      <c r="C10" s="30"/>
      <c r="D10" s="30"/>
      <c r="E10" s="30"/>
      <c r="F10" s="30"/>
      <c r="G10" s="30"/>
    </row>
    <row r="11" customHeight="1" spans="1:7">
      <c r="A11" s="63"/>
      <c r="B11" s="106"/>
      <c r="C11" s="30"/>
      <c r="D11" s="30"/>
      <c r="E11" s="30"/>
      <c r="F11" s="30"/>
      <c r="G11" s="30"/>
    </row>
    <row r="12" customHeight="1" spans="1:7">
      <c r="A12" s="63"/>
      <c r="B12" s="106"/>
      <c r="C12" s="30"/>
      <c r="D12" s="30"/>
      <c r="E12" s="30"/>
      <c r="F12" s="30"/>
      <c r="G12" s="30"/>
    </row>
    <row r="13" customHeight="1" spans="1:7">
      <c r="A13" s="63"/>
      <c r="B13" s="106"/>
      <c r="C13" s="30"/>
      <c r="D13" s="30"/>
      <c r="E13" s="30"/>
      <c r="F13" s="30"/>
      <c r="G13" s="30"/>
    </row>
    <row r="14" customHeight="1" spans="1:7">
      <c r="A14" s="63"/>
      <c r="B14" s="106"/>
      <c r="C14" s="30"/>
      <c r="D14" s="30"/>
      <c r="E14" s="30"/>
      <c r="F14" s="30"/>
      <c r="G14" s="30"/>
    </row>
    <row r="15" customHeight="1" spans="1:7">
      <c r="A15" s="63"/>
      <c r="B15" s="106"/>
      <c r="C15" s="30"/>
      <c r="D15" s="30"/>
      <c r="E15" s="30"/>
      <c r="F15" s="30"/>
      <c r="G15" s="30"/>
    </row>
    <row r="16" customHeight="1" spans="1:7">
      <c r="A16" s="63"/>
      <c r="B16" s="106"/>
      <c r="C16" s="30"/>
      <c r="D16" s="30"/>
      <c r="E16" s="30"/>
      <c r="F16" s="30"/>
      <c r="G16" s="30"/>
    </row>
    <row r="17" customHeight="1" spans="1:7">
      <c r="A17" s="63"/>
      <c r="B17" s="106"/>
      <c r="C17" s="30"/>
      <c r="D17" s="30"/>
      <c r="E17" s="30"/>
      <c r="F17" s="30"/>
      <c r="G17" s="30"/>
    </row>
    <row r="18" customHeight="1" spans="1:7">
      <c r="A18" s="63"/>
      <c r="B18" s="106"/>
      <c r="C18" s="30"/>
      <c r="D18" s="30"/>
      <c r="E18" s="30"/>
      <c r="F18" s="30"/>
      <c r="G18" s="30"/>
    </row>
    <row r="19" customHeight="1" spans="1:7">
      <c r="A19" s="63"/>
      <c r="B19" s="106"/>
      <c r="C19" s="30"/>
      <c r="D19" s="30"/>
      <c r="E19" s="30"/>
      <c r="F19" s="30"/>
      <c r="G19" s="30"/>
    </row>
    <row r="20" customHeight="1" spans="1:7">
      <c r="A20" s="63"/>
      <c r="B20" s="107"/>
      <c r="C20" s="30"/>
      <c r="D20" s="30"/>
      <c r="E20" s="30"/>
      <c r="F20" s="30"/>
      <c r="G20" s="30"/>
    </row>
    <row r="21" customHeight="1" spans="1:7">
      <c r="A21" s="63"/>
      <c r="B21" s="106"/>
      <c r="C21" s="30"/>
      <c r="D21" s="30"/>
      <c r="E21" s="30"/>
      <c r="F21" s="30"/>
      <c r="G21" s="30"/>
    </row>
    <row r="22" customHeight="1" spans="1:7">
      <c r="A22" s="63"/>
      <c r="B22" s="107"/>
      <c r="C22" s="30"/>
      <c r="D22" s="30"/>
      <c r="E22" s="30"/>
      <c r="F22" s="30"/>
      <c r="G22" s="30"/>
    </row>
    <row r="23" customHeight="1" spans="1:7">
      <c r="A23" s="63"/>
      <c r="B23" s="106"/>
      <c r="C23" s="30"/>
      <c r="D23" s="30"/>
      <c r="E23" s="30"/>
      <c r="F23" s="30"/>
      <c r="G23" s="30"/>
    </row>
    <row r="24" customHeight="1" spans="1:7">
      <c r="A24" s="63"/>
      <c r="B24" s="107"/>
      <c r="C24" s="30"/>
      <c r="D24" s="30"/>
      <c r="E24" s="30"/>
      <c r="F24" s="30"/>
      <c r="G24" s="30"/>
    </row>
    <row r="25" customHeight="1" spans="1:7">
      <c r="A25" s="63" t="s">
        <v>608</v>
      </c>
      <c r="B25" s="63" t="s">
        <v>609</v>
      </c>
      <c r="C25" s="30">
        <f>SUM(C6:C24)</f>
        <v>0</v>
      </c>
      <c r="D25" s="30">
        <f>SUM(D6:D24)</f>
        <v>0</v>
      </c>
      <c r="E25" s="30">
        <f>SUM(E6:E24)</f>
        <v>0</v>
      </c>
      <c r="F25" s="30">
        <f>SUM(F6:F24)</f>
        <v>0</v>
      </c>
      <c r="G25" s="30" t="str">
        <f>IF(D25=0,"",F25/D25*100)</f>
        <v/>
      </c>
    </row>
    <row r="26" customHeight="1" spans="1:7">
      <c r="A26" s="63" t="s">
        <v>608</v>
      </c>
      <c r="B26" s="63" t="s">
        <v>610</v>
      </c>
      <c r="C26" s="30"/>
      <c r="D26" s="30">
        <f>C26</f>
        <v>0</v>
      </c>
      <c r="E26" s="30">
        <v>0</v>
      </c>
      <c r="F26" s="30">
        <f>E26-D26</f>
        <v>0</v>
      </c>
      <c r="G26" s="30" t="str">
        <f>IF(D26=0,"",F26/D26*100)</f>
        <v/>
      </c>
    </row>
    <row r="27" customHeight="1" spans="1:7">
      <c r="A27" s="63" t="s">
        <v>608</v>
      </c>
      <c r="B27" s="63" t="s">
        <v>611</v>
      </c>
      <c r="C27" s="30">
        <f>C25-C26</f>
        <v>0</v>
      </c>
      <c r="D27" s="30">
        <f>D25-D26</f>
        <v>0</v>
      </c>
      <c r="E27" s="30">
        <f>E25-E26</f>
        <v>0</v>
      </c>
      <c r="F27" s="30">
        <f>F25-F26</f>
        <v>0</v>
      </c>
      <c r="G27" s="30" t="str">
        <f>IF(D27=0,"",F27/D27*100)</f>
        <v/>
      </c>
    </row>
    <row r="28" customHeight="1" spans="1:5">
      <c r="A28" s="46" t="str">
        <f>封面!D11&amp;封面!G11</f>
        <v>产权持有单位填表人：徐萍</v>
      </c>
      <c r="E28" s="3" t="str">
        <f>"评估人员："&amp;封面!G24&amp;"  "&amp;封面!G26</f>
        <v>评估人员：李凤军  </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C25" display="返回索引页"/>
    <hyperlink ref="B6" location="'在建（土建）'!B1" display="在建工程-土建工程"/>
    <hyperlink ref="B7" location="'在建（设备）'!B1" display="在建工程-设备安装工程"/>
    <hyperlink ref="B1" location="固定资产汇总!B20" display="返回"/>
  </hyperlinks>
  <printOptions horizontalCentered="1"/>
  <pageMargins left="0.354166666666667" right="0.354166666666667" top="0.786805555555556" bottom="0.786805555555556" header="1" footer="0.511805555555556"/>
  <pageSetup paperSize="9" orientation="landscape"/>
  <headerFooter alignWithMargins="0">
    <oddHeader>&amp;R&amp;"宋体,常规"&amp;10表&amp;"Times New Roman,常规"4-7
&amp;"宋体,常规"共&amp;"Times New Roman,常规"&amp;N&amp;"宋体,常规"页第&amp;"Times New Roman,常规"&amp;P&amp;"宋体,常规"页</oddHead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opLeftCell="D1" workbookViewId="0">
      <selection activeCell="A27" sqref="A27:C27"/>
    </sheetView>
  </sheetViews>
  <sheetFormatPr defaultColWidth="9" defaultRowHeight="15.75" customHeight="1"/>
  <cols>
    <col min="1" max="1" width="5.375" style="3" customWidth="1"/>
    <col min="2" max="2" width="19.125" style="3" customWidth="1"/>
    <col min="3" max="4" width="10.875" style="3" customWidth="1"/>
    <col min="5" max="5" width="7.125" style="3" customWidth="1"/>
    <col min="6" max="6" width="10.75" style="3" customWidth="1"/>
    <col min="7" max="8" width="9" style="3"/>
    <col min="9" max="10" width="13.5" style="3" hidden="1" customWidth="1" outlineLevel="1"/>
    <col min="11" max="11" width="13.5" style="3" customWidth="1" collapsed="1"/>
    <col min="12" max="13" width="13.5" style="3" customWidth="1"/>
    <col min="14" max="14" width="7.625" style="3" customWidth="1"/>
    <col min="15" max="15" width="11.625" style="3" customWidth="1"/>
    <col min="16" max="16384" width="9" style="3"/>
  </cols>
  <sheetData>
    <row r="1" spans="1:15">
      <c r="A1" s="4" t="s">
        <v>118</v>
      </c>
      <c r="B1" s="5" t="s">
        <v>240</v>
      </c>
      <c r="C1" s="5"/>
      <c r="D1" s="5"/>
      <c r="E1" s="6"/>
      <c r="F1" s="6"/>
      <c r="G1" s="6"/>
      <c r="H1" s="6"/>
      <c r="I1" s="6"/>
      <c r="J1" s="6"/>
      <c r="K1" s="6"/>
      <c r="L1" s="6"/>
      <c r="M1" s="6"/>
      <c r="N1" s="6"/>
      <c r="O1" s="6"/>
    </row>
    <row r="2" s="1" customFormat="1" ht="30" customHeight="1" spans="1:15">
      <c r="A2" s="7" t="s">
        <v>612</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25"/>
      <c r="F3" s="25"/>
      <c r="G3" s="25"/>
      <c r="H3" s="25"/>
      <c r="I3" s="25"/>
      <c r="J3" s="25"/>
      <c r="K3" s="25"/>
      <c r="L3" s="25"/>
      <c r="M3" s="25"/>
      <c r="N3" s="25"/>
      <c r="O3" s="25"/>
    </row>
    <row r="4" customHeight="1" spans="1:15">
      <c r="A4" s="10" t="str">
        <f>封面!D7&amp;封面!F7</f>
        <v>产权持有单位：黑龙江龙煤矿山建设有限公司</v>
      </c>
      <c r="O4" s="33" t="s">
        <v>147</v>
      </c>
    </row>
    <row r="5" s="2" customFormat="1" customHeight="1" spans="1:15">
      <c r="A5" s="11" t="s">
        <v>210</v>
      </c>
      <c r="B5" s="11" t="s">
        <v>613</v>
      </c>
      <c r="C5" s="11" t="s">
        <v>486</v>
      </c>
      <c r="D5" s="11" t="s">
        <v>614</v>
      </c>
      <c r="E5" s="11" t="s">
        <v>615</v>
      </c>
      <c r="F5" s="11" t="s">
        <v>616</v>
      </c>
      <c r="G5" s="11" t="s">
        <v>617</v>
      </c>
      <c r="H5" s="11" t="s">
        <v>618</v>
      </c>
      <c r="I5" s="12" t="s">
        <v>243</v>
      </c>
      <c r="J5" s="12" t="s">
        <v>318</v>
      </c>
      <c r="K5" s="11" t="s">
        <v>245</v>
      </c>
      <c r="L5" s="11" t="s">
        <v>246</v>
      </c>
      <c r="M5" s="11" t="s">
        <v>499</v>
      </c>
      <c r="N5" s="11" t="s">
        <v>248</v>
      </c>
      <c r="O5" s="11" t="s">
        <v>213</v>
      </c>
    </row>
    <row r="6" customHeight="1" spans="1:15">
      <c r="A6" s="14"/>
      <c r="B6" s="19"/>
      <c r="C6" s="19"/>
      <c r="D6" s="19"/>
      <c r="E6" s="18"/>
      <c r="F6" s="18"/>
      <c r="G6" s="14"/>
      <c r="H6" s="14"/>
      <c r="I6" s="30"/>
      <c r="J6" s="30"/>
      <c r="K6" s="30"/>
      <c r="L6" s="30"/>
      <c r="M6" s="30" t="str">
        <f>IF(K6=0,"",(L6-K6))</f>
        <v/>
      </c>
      <c r="N6" s="30" t="str">
        <f>IF(K6=0,"",(L6-K6)/K6*100)</f>
        <v/>
      </c>
      <c r="O6" s="34"/>
    </row>
    <row r="7" customHeight="1" spans="1:15">
      <c r="A7" s="14"/>
      <c r="B7" s="19"/>
      <c r="C7" s="19"/>
      <c r="D7" s="19"/>
      <c r="E7" s="18"/>
      <c r="F7" s="18"/>
      <c r="G7" s="14"/>
      <c r="H7" s="14"/>
      <c r="I7" s="30"/>
      <c r="J7" s="30"/>
      <c r="K7" s="30"/>
      <c r="L7" s="30"/>
      <c r="M7" s="30" t="str">
        <f t="shared" ref="M7:M27" si="0">IF(K7=0,"",(L7-K7))</f>
        <v/>
      </c>
      <c r="N7" s="30" t="str">
        <f t="shared" ref="N7:N27" si="1">IF(K7=0,"",(L7-K7)/K7*100)</f>
        <v/>
      </c>
      <c r="O7" s="34"/>
    </row>
    <row r="8" customHeight="1" spans="1:15">
      <c r="A8" s="14"/>
      <c r="B8" s="19"/>
      <c r="C8" s="19"/>
      <c r="D8" s="19"/>
      <c r="E8" s="18"/>
      <c r="F8" s="18"/>
      <c r="G8" s="14"/>
      <c r="H8" s="14"/>
      <c r="I8" s="30"/>
      <c r="J8" s="30"/>
      <c r="K8" s="30"/>
      <c r="L8" s="30"/>
      <c r="M8" s="30" t="str">
        <f t="shared" si="0"/>
        <v/>
      </c>
      <c r="N8" s="30" t="str">
        <f t="shared" si="1"/>
        <v/>
      </c>
      <c r="O8" s="34"/>
    </row>
    <row r="9" customHeight="1" spans="1:15">
      <c r="A9" s="14"/>
      <c r="B9" s="19"/>
      <c r="C9" s="19"/>
      <c r="D9" s="19"/>
      <c r="E9" s="18"/>
      <c r="F9" s="18"/>
      <c r="G9" s="14"/>
      <c r="H9" s="14"/>
      <c r="I9" s="30"/>
      <c r="J9" s="30"/>
      <c r="K9" s="30"/>
      <c r="L9" s="30"/>
      <c r="M9" s="30" t="str">
        <f t="shared" si="0"/>
        <v/>
      </c>
      <c r="N9" s="30" t="str">
        <f t="shared" si="1"/>
        <v/>
      </c>
      <c r="O9" s="34"/>
    </row>
    <row r="10" customHeight="1" spans="1:15">
      <c r="A10" s="14"/>
      <c r="B10" s="19"/>
      <c r="C10" s="19"/>
      <c r="D10" s="19"/>
      <c r="E10" s="18"/>
      <c r="F10" s="18"/>
      <c r="G10" s="14"/>
      <c r="H10" s="14"/>
      <c r="I10" s="30"/>
      <c r="J10" s="30"/>
      <c r="K10" s="30"/>
      <c r="L10" s="30"/>
      <c r="M10" s="30" t="str">
        <f t="shared" si="0"/>
        <v/>
      </c>
      <c r="N10" s="30" t="str">
        <f t="shared" si="1"/>
        <v/>
      </c>
      <c r="O10" s="34"/>
    </row>
    <row r="11" customHeight="1" spans="1:15">
      <c r="A11" s="14"/>
      <c r="B11" s="19"/>
      <c r="C11" s="19"/>
      <c r="D11" s="19"/>
      <c r="E11" s="18"/>
      <c r="F11" s="18"/>
      <c r="G11" s="14"/>
      <c r="H11" s="14"/>
      <c r="I11" s="30"/>
      <c r="J11" s="30"/>
      <c r="K11" s="30"/>
      <c r="L11" s="30"/>
      <c r="M11" s="30" t="str">
        <f t="shared" si="0"/>
        <v/>
      </c>
      <c r="N11" s="30" t="str">
        <f t="shared" si="1"/>
        <v/>
      </c>
      <c r="O11" s="34"/>
    </row>
    <row r="12" customHeight="1" spans="1:15">
      <c r="A12" s="14"/>
      <c r="B12" s="19"/>
      <c r="C12" s="19"/>
      <c r="D12" s="19"/>
      <c r="E12" s="18"/>
      <c r="F12" s="18"/>
      <c r="G12" s="14"/>
      <c r="H12" s="14"/>
      <c r="I12" s="30"/>
      <c r="J12" s="30"/>
      <c r="K12" s="30"/>
      <c r="L12" s="30"/>
      <c r="M12" s="30" t="str">
        <f t="shared" si="0"/>
        <v/>
      </c>
      <c r="N12" s="30" t="str">
        <f t="shared" si="1"/>
        <v/>
      </c>
      <c r="O12" s="34"/>
    </row>
    <row r="13" customHeight="1" spans="1:15">
      <c r="A13" s="14"/>
      <c r="B13" s="19"/>
      <c r="C13" s="19"/>
      <c r="D13" s="19"/>
      <c r="E13" s="18"/>
      <c r="F13" s="18"/>
      <c r="G13" s="14"/>
      <c r="H13" s="14"/>
      <c r="I13" s="30"/>
      <c r="J13" s="30"/>
      <c r="K13" s="30"/>
      <c r="L13" s="30"/>
      <c r="M13" s="30" t="str">
        <f t="shared" si="0"/>
        <v/>
      </c>
      <c r="N13" s="30" t="str">
        <f t="shared" si="1"/>
        <v/>
      </c>
      <c r="O13" s="34"/>
    </row>
    <row r="14" customHeight="1" spans="1:15">
      <c r="A14" s="14"/>
      <c r="B14" s="19"/>
      <c r="C14" s="19"/>
      <c r="D14" s="19"/>
      <c r="E14" s="18"/>
      <c r="F14" s="18"/>
      <c r="G14" s="14"/>
      <c r="H14" s="14"/>
      <c r="I14" s="30"/>
      <c r="J14" s="30"/>
      <c r="K14" s="30"/>
      <c r="L14" s="30"/>
      <c r="M14" s="30" t="str">
        <f t="shared" si="0"/>
        <v/>
      </c>
      <c r="N14" s="30" t="str">
        <f t="shared" si="1"/>
        <v/>
      </c>
      <c r="O14" s="34"/>
    </row>
    <row r="15" customHeight="1" spans="1:15">
      <c r="A15" s="14"/>
      <c r="B15" s="19"/>
      <c r="C15" s="19"/>
      <c r="D15" s="19"/>
      <c r="E15" s="18"/>
      <c r="F15" s="18"/>
      <c r="G15" s="14"/>
      <c r="H15" s="14"/>
      <c r="I15" s="30"/>
      <c r="J15" s="30"/>
      <c r="K15" s="30"/>
      <c r="L15" s="30"/>
      <c r="M15" s="30" t="str">
        <f t="shared" si="0"/>
        <v/>
      </c>
      <c r="N15" s="30" t="str">
        <f t="shared" si="1"/>
        <v/>
      </c>
      <c r="O15" s="34"/>
    </row>
    <row r="16" customHeight="1" spans="1:15">
      <c r="A16" s="14"/>
      <c r="B16" s="19"/>
      <c r="C16" s="19"/>
      <c r="D16" s="19"/>
      <c r="E16" s="18"/>
      <c r="F16" s="18"/>
      <c r="G16" s="14"/>
      <c r="H16" s="14"/>
      <c r="I16" s="30"/>
      <c r="J16" s="30"/>
      <c r="K16" s="30"/>
      <c r="L16" s="30"/>
      <c r="M16" s="30" t="str">
        <f t="shared" si="0"/>
        <v/>
      </c>
      <c r="N16" s="30" t="str">
        <f t="shared" si="1"/>
        <v/>
      </c>
      <c r="O16" s="34"/>
    </row>
    <row r="17" customHeight="1" spans="1:15">
      <c r="A17" s="14"/>
      <c r="B17" s="19"/>
      <c r="C17" s="19"/>
      <c r="D17" s="19"/>
      <c r="E17" s="18"/>
      <c r="F17" s="18"/>
      <c r="G17" s="14"/>
      <c r="H17" s="14"/>
      <c r="I17" s="30"/>
      <c r="J17" s="30"/>
      <c r="K17" s="30"/>
      <c r="L17" s="30"/>
      <c r="M17" s="30" t="str">
        <f t="shared" si="0"/>
        <v/>
      </c>
      <c r="N17" s="30" t="str">
        <f t="shared" si="1"/>
        <v/>
      </c>
      <c r="O17" s="34"/>
    </row>
    <row r="18" customHeight="1" spans="1:15">
      <c r="A18" s="14"/>
      <c r="B18" s="19"/>
      <c r="C18" s="19"/>
      <c r="D18" s="19"/>
      <c r="E18" s="18"/>
      <c r="F18" s="18"/>
      <c r="G18" s="14"/>
      <c r="H18" s="14"/>
      <c r="I18" s="30"/>
      <c r="J18" s="30"/>
      <c r="K18" s="30"/>
      <c r="L18" s="30"/>
      <c r="M18" s="30" t="str">
        <f t="shared" si="0"/>
        <v/>
      </c>
      <c r="N18" s="30" t="str">
        <f t="shared" si="1"/>
        <v/>
      </c>
      <c r="O18" s="34"/>
    </row>
    <row r="19" customHeight="1" spans="1:15">
      <c r="A19" s="14"/>
      <c r="B19" s="19"/>
      <c r="C19" s="19"/>
      <c r="D19" s="19"/>
      <c r="E19" s="18"/>
      <c r="F19" s="18"/>
      <c r="G19" s="14"/>
      <c r="H19" s="14"/>
      <c r="I19" s="30"/>
      <c r="J19" s="30"/>
      <c r="K19" s="30"/>
      <c r="L19" s="30"/>
      <c r="M19" s="30" t="str">
        <f t="shared" si="0"/>
        <v/>
      </c>
      <c r="N19" s="30" t="str">
        <f t="shared" si="1"/>
        <v/>
      </c>
      <c r="O19" s="34"/>
    </row>
    <row r="20" customHeight="1" spans="1:15">
      <c r="A20" s="14"/>
      <c r="B20" s="19"/>
      <c r="C20" s="19"/>
      <c r="D20" s="19"/>
      <c r="E20" s="18"/>
      <c r="F20" s="18"/>
      <c r="G20" s="14"/>
      <c r="H20" s="14"/>
      <c r="I20" s="30"/>
      <c r="J20" s="30"/>
      <c r="K20" s="30"/>
      <c r="L20" s="30"/>
      <c r="M20" s="30" t="str">
        <f t="shared" si="0"/>
        <v/>
      </c>
      <c r="N20" s="30" t="str">
        <f t="shared" si="1"/>
        <v/>
      </c>
      <c r="O20" s="34"/>
    </row>
    <row r="21" customHeight="1" spans="1:15">
      <c r="A21" s="14"/>
      <c r="B21" s="19"/>
      <c r="C21" s="19"/>
      <c r="D21" s="19"/>
      <c r="E21" s="18"/>
      <c r="F21" s="18"/>
      <c r="G21" s="14"/>
      <c r="H21" s="14"/>
      <c r="I21" s="30"/>
      <c r="J21" s="30"/>
      <c r="K21" s="30"/>
      <c r="L21" s="30"/>
      <c r="M21" s="30" t="str">
        <f t="shared" si="0"/>
        <v/>
      </c>
      <c r="N21" s="30" t="str">
        <f t="shared" si="1"/>
        <v/>
      </c>
      <c r="O21" s="34"/>
    </row>
    <row r="22" customHeight="1" spans="1:15">
      <c r="A22" s="14"/>
      <c r="B22" s="19"/>
      <c r="C22" s="19"/>
      <c r="D22" s="19"/>
      <c r="E22" s="18"/>
      <c r="F22" s="18"/>
      <c r="G22" s="14"/>
      <c r="H22" s="14"/>
      <c r="I22" s="30"/>
      <c r="J22" s="30"/>
      <c r="K22" s="30"/>
      <c r="L22" s="30"/>
      <c r="M22" s="30" t="str">
        <f t="shared" si="0"/>
        <v/>
      </c>
      <c r="N22" s="30" t="str">
        <f t="shared" si="1"/>
        <v/>
      </c>
      <c r="O22" s="34"/>
    </row>
    <row r="23" customHeight="1" spans="1:15">
      <c r="A23" s="14"/>
      <c r="B23" s="19"/>
      <c r="C23" s="19"/>
      <c r="D23" s="19"/>
      <c r="E23" s="18"/>
      <c r="F23" s="18"/>
      <c r="G23" s="14"/>
      <c r="H23" s="14"/>
      <c r="I23" s="30"/>
      <c r="J23" s="30"/>
      <c r="K23" s="30"/>
      <c r="L23" s="30"/>
      <c r="M23" s="30" t="str">
        <f t="shared" si="0"/>
        <v/>
      </c>
      <c r="N23" s="30" t="str">
        <f t="shared" si="1"/>
        <v/>
      </c>
      <c r="O23" s="34"/>
    </row>
    <row r="24" customHeight="1" spans="1:15">
      <c r="A24" s="14"/>
      <c r="B24" s="19"/>
      <c r="C24" s="19"/>
      <c r="D24" s="19"/>
      <c r="E24" s="18"/>
      <c r="F24" s="18"/>
      <c r="G24" s="14"/>
      <c r="H24" s="14"/>
      <c r="I24" s="30"/>
      <c r="J24" s="30"/>
      <c r="K24" s="30"/>
      <c r="L24" s="30"/>
      <c r="M24" s="30" t="str">
        <f t="shared" si="0"/>
        <v/>
      </c>
      <c r="N24" s="30" t="str">
        <f t="shared" si="1"/>
        <v/>
      </c>
      <c r="O24" s="34"/>
    </row>
    <row r="25" customHeight="1" spans="1:15">
      <c r="A25" s="14"/>
      <c r="B25" s="19"/>
      <c r="C25" s="19"/>
      <c r="D25" s="19"/>
      <c r="E25" s="18"/>
      <c r="F25" s="18"/>
      <c r="G25" s="14"/>
      <c r="H25" s="14"/>
      <c r="I25" s="30"/>
      <c r="J25" s="30"/>
      <c r="K25" s="30"/>
      <c r="L25" s="30"/>
      <c r="M25" s="30" t="str">
        <f t="shared" si="0"/>
        <v/>
      </c>
      <c r="N25" s="30" t="str">
        <f t="shared" si="1"/>
        <v/>
      </c>
      <c r="O25" s="34"/>
    </row>
    <row r="26" customHeight="1" spans="1:15">
      <c r="A26" s="14"/>
      <c r="B26" s="19"/>
      <c r="C26" s="19"/>
      <c r="D26" s="19"/>
      <c r="E26" s="18"/>
      <c r="F26" s="18"/>
      <c r="G26" s="14"/>
      <c r="H26" s="14"/>
      <c r="I26" s="30"/>
      <c r="J26" s="30"/>
      <c r="K26" s="30"/>
      <c r="L26" s="30"/>
      <c r="M26" s="30" t="str">
        <f t="shared" si="0"/>
        <v/>
      </c>
      <c r="N26" s="30"/>
      <c r="O26" s="34"/>
    </row>
    <row r="27" customHeight="1" spans="1:15">
      <c r="A27" s="20" t="s">
        <v>319</v>
      </c>
      <c r="B27" s="22"/>
      <c r="C27" s="22"/>
      <c r="D27" s="22"/>
      <c r="E27" s="18"/>
      <c r="F27" s="18"/>
      <c r="G27" s="14"/>
      <c r="H27" s="14"/>
      <c r="I27" s="30">
        <f>SUM(I6:I26)</f>
        <v>0</v>
      </c>
      <c r="J27" s="30"/>
      <c r="K27" s="30">
        <f>SUM(K6:K26)</f>
        <v>0</v>
      </c>
      <c r="L27" s="30">
        <f>SUM(L6:L26)</f>
        <v>0</v>
      </c>
      <c r="M27" s="30" t="str">
        <f t="shared" si="0"/>
        <v/>
      </c>
      <c r="N27" s="30" t="str">
        <f t="shared" si="1"/>
        <v/>
      </c>
      <c r="O27" s="34"/>
    </row>
    <row r="28" customHeight="1" spans="1:11">
      <c r="A28" s="46" t="str">
        <f>封面!D11&amp;封面!G11</f>
        <v>产权持有单位填表人：徐萍</v>
      </c>
      <c r="K28" s="96" t="str">
        <f>"评估人员："&amp;封面!G24</f>
        <v>评估人员：李凤军</v>
      </c>
    </row>
    <row r="29" customHeight="1" spans="1:1">
      <c r="A29" s="46" t="str">
        <f>CONCATENATE(封面!D13,封面!F13,封面!G13,封面!H13,封面!I13,封面!J13,封面!K13)</f>
        <v>填表日期：2022年4月1日</v>
      </c>
    </row>
  </sheetData>
  <mergeCells count="3">
    <mergeCell ref="A2:O2"/>
    <mergeCell ref="A3:O3"/>
    <mergeCell ref="A27:B27"/>
  </mergeCells>
  <hyperlinks>
    <hyperlink ref="A1" location="索引目录!E48" display="返回索引页"/>
    <hyperlink ref="B1" location="在建工程汇总!B6" display="返回"/>
  </hyperlinks>
  <printOptions horizontalCentered="1"/>
  <pageMargins left="0.354166666666667" right="0.354166666666667" top="0.786805555555556" bottom="0.786805555555556" header="1.05" footer="0.511805555555556"/>
  <pageSetup paperSize="9" scale="92" fitToHeight="0" orientation="landscape"/>
  <headerFooter alignWithMargins="0">
    <oddHeader>&amp;R&amp;"宋体,常规"&amp;10表&amp;"Times New Roman,常规"4-7-1
&amp;"宋体,常规"共&amp;"Times New Roman,常规"&amp;N&amp;"宋体,常规"页第&amp;"Times New Roman,常规"&amp;P&amp;"宋体,常规"页</oddHead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topLeftCell="M5" workbookViewId="0">
      <selection activeCell="A27" sqref="A27:C27"/>
    </sheetView>
  </sheetViews>
  <sheetFormatPr defaultColWidth="9" defaultRowHeight="15.75" customHeight="1"/>
  <cols>
    <col min="1" max="1" width="4.75" style="3" customWidth="1"/>
    <col min="2" max="3" width="11.125" style="3" customWidth="1"/>
    <col min="4" max="4" width="10.625" style="3" customWidth="1"/>
    <col min="5" max="5" width="11.125" style="3" customWidth="1"/>
    <col min="6" max="6" width="5.125" style="3" customWidth="1"/>
    <col min="7" max="7" width="6.125" style="3" customWidth="1"/>
    <col min="8" max="9" width="9" style="3" hidden="1" customWidth="1" outlineLevel="1"/>
    <col min="10" max="10" width="11.375" style="3" hidden="1" customWidth="1" outlineLevel="1"/>
    <col min="11" max="12" width="11.75" style="3" hidden="1" customWidth="1" outlineLevel="1"/>
    <col min="13" max="13" width="11.75" style="3" customWidth="1" collapsed="1"/>
    <col min="14" max="15" width="11.75" style="3" customWidth="1"/>
    <col min="16" max="16" width="10.5" style="3" customWidth="1"/>
    <col min="17" max="17" width="9" style="3"/>
    <col min="18" max="18" width="8.5" style="3" customWidth="1"/>
    <col min="19" max="19" width="10.625" style="3" customWidth="1"/>
    <col min="20" max="21" width="9" style="3"/>
    <col min="22" max="22" width="6.25" style="3" customWidth="1"/>
    <col min="23" max="23" width="7.75" style="3" customWidth="1"/>
    <col min="24" max="16384" width="9" style="3"/>
  </cols>
  <sheetData>
    <row r="1" spans="1:23">
      <c r="A1" s="4" t="s">
        <v>118</v>
      </c>
      <c r="B1" s="5" t="s">
        <v>240</v>
      </c>
      <c r="C1" s="5"/>
      <c r="D1" s="5"/>
      <c r="E1" s="5"/>
      <c r="F1" s="6"/>
      <c r="G1" s="6"/>
      <c r="H1" s="6"/>
      <c r="I1" s="6"/>
      <c r="J1" s="6"/>
      <c r="K1" s="6"/>
      <c r="L1" s="6"/>
      <c r="M1" s="6"/>
      <c r="N1" s="6"/>
      <c r="O1" s="6"/>
      <c r="P1" s="6"/>
      <c r="Q1" s="6"/>
      <c r="R1" s="6"/>
      <c r="S1" s="6"/>
      <c r="T1" s="6"/>
      <c r="U1" s="6"/>
      <c r="V1" s="6"/>
      <c r="W1" s="6"/>
    </row>
    <row r="2" s="1" customFormat="1" ht="30" customHeight="1" spans="1:23">
      <c r="A2" s="7" t="s">
        <v>619</v>
      </c>
      <c r="B2" s="8"/>
      <c r="C2" s="8"/>
      <c r="D2" s="8"/>
      <c r="E2" s="8"/>
      <c r="F2" s="8"/>
      <c r="G2" s="8"/>
      <c r="H2" s="8"/>
      <c r="I2" s="8"/>
      <c r="J2" s="8"/>
      <c r="K2" s="8"/>
      <c r="L2" s="8"/>
      <c r="M2" s="8"/>
      <c r="N2" s="8"/>
      <c r="O2" s="8"/>
      <c r="P2" s="8"/>
      <c r="Q2" s="8"/>
      <c r="R2" s="8"/>
      <c r="S2" s="8"/>
      <c r="T2" s="8"/>
      <c r="U2" s="8"/>
      <c r="V2" s="8"/>
      <c r="W2" s="8"/>
    </row>
    <row r="3" ht="14.1" customHeight="1" spans="1:23">
      <c r="A3" s="9" t="str">
        <f>CONCATENATE(封面!D9,封面!F9,封面!G9,封面!H9,封面!I9,封面!J9,封面!K9)</f>
        <v>评估基准日：2022年3月28日</v>
      </c>
      <c r="B3" s="9"/>
      <c r="C3" s="9"/>
      <c r="D3" s="9"/>
      <c r="E3" s="9"/>
      <c r="F3" s="9"/>
      <c r="G3" s="9"/>
      <c r="H3" s="9"/>
      <c r="I3" s="9"/>
      <c r="J3" s="9"/>
      <c r="K3" s="25"/>
      <c r="L3" s="25"/>
      <c r="M3" s="25"/>
      <c r="N3" s="25"/>
      <c r="O3" s="25"/>
      <c r="P3" s="25"/>
      <c r="Q3" s="25"/>
      <c r="R3" s="25"/>
      <c r="S3" s="25"/>
      <c r="T3" s="25"/>
      <c r="U3" s="25"/>
      <c r="V3" s="25"/>
      <c r="W3" s="25"/>
    </row>
    <row r="4" customHeight="1" spans="1:23">
      <c r="A4" s="10" t="str">
        <f>封面!D7&amp;封面!F7</f>
        <v>产权持有单位：黑龙江龙煤矿山建设有限公司</v>
      </c>
      <c r="W4" s="33" t="s">
        <v>147</v>
      </c>
    </row>
    <row r="5" s="2" customFormat="1" customHeight="1" spans="1:23">
      <c r="A5" s="11" t="s">
        <v>210</v>
      </c>
      <c r="B5" s="11" t="s">
        <v>613</v>
      </c>
      <c r="C5" s="50" t="s">
        <v>570</v>
      </c>
      <c r="D5" s="50" t="s">
        <v>408</v>
      </c>
      <c r="E5" s="50" t="s">
        <v>407</v>
      </c>
      <c r="F5" s="12" t="s">
        <v>620</v>
      </c>
      <c r="G5" s="12" t="s">
        <v>621</v>
      </c>
      <c r="H5" s="12" t="s">
        <v>243</v>
      </c>
      <c r="I5" s="12"/>
      <c r="J5" s="12"/>
      <c r="K5" s="12"/>
      <c r="L5" s="101" t="s">
        <v>318</v>
      </c>
      <c r="M5" s="103" t="s">
        <v>245</v>
      </c>
      <c r="N5" s="104"/>
      <c r="O5" s="104"/>
      <c r="P5" s="105"/>
      <c r="Q5" s="11" t="s">
        <v>246</v>
      </c>
      <c r="R5" s="14"/>
      <c r="S5" s="14"/>
      <c r="T5" s="14"/>
      <c r="U5" s="12" t="s">
        <v>499</v>
      </c>
      <c r="V5" s="12" t="s">
        <v>248</v>
      </c>
      <c r="W5" s="12" t="s">
        <v>213</v>
      </c>
    </row>
    <row r="6" s="2" customFormat="1" customHeight="1" spans="1:23">
      <c r="A6" s="14"/>
      <c r="B6" s="14"/>
      <c r="C6" s="51"/>
      <c r="D6" s="51"/>
      <c r="E6" s="51"/>
      <c r="F6" s="14"/>
      <c r="G6" s="14"/>
      <c r="H6" s="11" t="s">
        <v>622</v>
      </c>
      <c r="I6" s="11" t="s">
        <v>623</v>
      </c>
      <c r="J6" s="11" t="s">
        <v>624</v>
      </c>
      <c r="K6" s="11" t="s">
        <v>184</v>
      </c>
      <c r="L6" s="102"/>
      <c r="M6" s="11" t="s">
        <v>622</v>
      </c>
      <c r="N6" s="11" t="s">
        <v>623</v>
      </c>
      <c r="O6" s="11" t="s">
        <v>624</v>
      </c>
      <c r="P6" s="11" t="s">
        <v>184</v>
      </c>
      <c r="Q6" s="11" t="s">
        <v>622</v>
      </c>
      <c r="R6" s="11" t="s">
        <v>623</v>
      </c>
      <c r="S6" s="11" t="s">
        <v>624</v>
      </c>
      <c r="T6" s="11" t="s">
        <v>184</v>
      </c>
      <c r="U6" s="14"/>
      <c r="V6" s="14"/>
      <c r="W6" s="14"/>
    </row>
    <row r="7" customHeight="1" spans="1:23">
      <c r="A7" s="14"/>
      <c r="B7" s="19"/>
      <c r="C7" s="19"/>
      <c r="D7" s="19"/>
      <c r="E7" s="19"/>
      <c r="F7" s="18"/>
      <c r="G7" s="18"/>
      <c r="H7" s="30"/>
      <c r="I7" s="30"/>
      <c r="J7" s="30"/>
      <c r="K7" s="30"/>
      <c r="L7" s="30"/>
      <c r="M7" s="30"/>
      <c r="N7" s="30"/>
      <c r="O7" s="30"/>
      <c r="P7" s="30"/>
      <c r="Q7" s="30"/>
      <c r="R7" s="30"/>
      <c r="S7" s="30"/>
      <c r="T7" s="30"/>
      <c r="U7" s="30" t="str">
        <f>IF(P7=0,"",(T7-P7))</f>
        <v/>
      </c>
      <c r="V7" s="30" t="str">
        <f>IF(P7=0,"",(T7-P7)/P7*100)</f>
        <v/>
      </c>
      <c r="W7" s="34"/>
    </row>
    <row r="8" customHeight="1" spans="1:23">
      <c r="A8" s="14"/>
      <c r="B8" s="19"/>
      <c r="C8" s="19"/>
      <c r="D8" s="19"/>
      <c r="E8" s="19"/>
      <c r="F8" s="18"/>
      <c r="G8" s="18"/>
      <c r="H8" s="30"/>
      <c r="I8" s="30"/>
      <c r="J8" s="30"/>
      <c r="K8" s="30"/>
      <c r="L8" s="30"/>
      <c r="M8" s="30"/>
      <c r="N8" s="30"/>
      <c r="O8" s="30"/>
      <c r="P8" s="30"/>
      <c r="Q8" s="30"/>
      <c r="R8" s="30"/>
      <c r="S8" s="30"/>
      <c r="T8" s="30"/>
      <c r="U8" s="30" t="str">
        <f t="shared" ref="U8:U27" si="0">IF(P8=0,"",(T8-P8))</f>
        <v/>
      </c>
      <c r="V8" s="30" t="str">
        <f t="shared" ref="V8:V27" si="1">IF(P8=0,"",(T8-P8)/P8*100)</f>
        <v/>
      </c>
      <c r="W8" s="34"/>
    </row>
    <row r="9" customHeight="1" spans="1:23">
      <c r="A9" s="14"/>
      <c r="B9" s="19"/>
      <c r="C9" s="19"/>
      <c r="D9" s="19"/>
      <c r="E9" s="19"/>
      <c r="F9" s="18"/>
      <c r="G9" s="18"/>
      <c r="H9" s="30"/>
      <c r="I9" s="30"/>
      <c r="J9" s="30"/>
      <c r="K9" s="30"/>
      <c r="L9" s="30"/>
      <c r="M9" s="30"/>
      <c r="N9" s="30"/>
      <c r="O9" s="30"/>
      <c r="P9" s="30"/>
      <c r="Q9" s="30"/>
      <c r="R9" s="30"/>
      <c r="S9" s="30"/>
      <c r="T9" s="30"/>
      <c r="U9" s="30" t="str">
        <f t="shared" si="0"/>
        <v/>
      </c>
      <c r="V9" s="30" t="str">
        <f t="shared" si="1"/>
        <v/>
      </c>
      <c r="W9" s="34"/>
    </row>
    <row r="10" customHeight="1" spans="1:23">
      <c r="A10" s="14"/>
      <c r="B10" s="19"/>
      <c r="C10" s="19"/>
      <c r="D10" s="19"/>
      <c r="E10" s="19"/>
      <c r="F10" s="18"/>
      <c r="G10" s="18"/>
      <c r="H10" s="30"/>
      <c r="I10" s="30"/>
      <c r="J10" s="30"/>
      <c r="K10" s="30"/>
      <c r="L10" s="30"/>
      <c r="M10" s="30"/>
      <c r="N10" s="30"/>
      <c r="O10" s="30"/>
      <c r="P10" s="30"/>
      <c r="Q10" s="30"/>
      <c r="R10" s="30"/>
      <c r="S10" s="30"/>
      <c r="T10" s="30"/>
      <c r="U10" s="30" t="str">
        <f t="shared" si="0"/>
        <v/>
      </c>
      <c r="V10" s="30" t="str">
        <f t="shared" si="1"/>
        <v/>
      </c>
      <c r="W10" s="34"/>
    </row>
    <row r="11" customHeight="1" spans="1:23">
      <c r="A11" s="14"/>
      <c r="B11" s="19"/>
      <c r="C11" s="19"/>
      <c r="D11" s="19"/>
      <c r="E11" s="19"/>
      <c r="F11" s="18"/>
      <c r="G11" s="18"/>
      <c r="H11" s="30"/>
      <c r="I11" s="30"/>
      <c r="J11" s="30"/>
      <c r="K11" s="30"/>
      <c r="L11" s="30"/>
      <c r="M11" s="30"/>
      <c r="N11" s="30"/>
      <c r="O11" s="30"/>
      <c r="P11" s="30"/>
      <c r="Q11" s="30"/>
      <c r="R11" s="30"/>
      <c r="S11" s="30"/>
      <c r="T11" s="30"/>
      <c r="U11" s="30" t="str">
        <f t="shared" si="0"/>
        <v/>
      </c>
      <c r="V11" s="30" t="str">
        <f t="shared" si="1"/>
        <v/>
      </c>
      <c r="W11" s="34"/>
    </row>
    <row r="12" customHeight="1" spans="1:23">
      <c r="A12" s="14"/>
      <c r="B12" s="19"/>
      <c r="C12" s="19"/>
      <c r="D12" s="19"/>
      <c r="E12" s="19"/>
      <c r="F12" s="18"/>
      <c r="G12" s="18"/>
      <c r="H12" s="30"/>
      <c r="I12" s="30"/>
      <c r="J12" s="30"/>
      <c r="K12" s="30"/>
      <c r="L12" s="30"/>
      <c r="M12" s="30"/>
      <c r="N12" s="30"/>
      <c r="O12" s="30"/>
      <c r="P12" s="30"/>
      <c r="Q12" s="30"/>
      <c r="R12" s="30"/>
      <c r="S12" s="30"/>
      <c r="T12" s="30"/>
      <c r="U12" s="30" t="str">
        <f t="shared" si="0"/>
        <v/>
      </c>
      <c r="V12" s="30" t="str">
        <f t="shared" si="1"/>
        <v/>
      </c>
      <c r="W12" s="34"/>
    </row>
    <row r="13" customHeight="1" spans="1:23">
      <c r="A13" s="14"/>
      <c r="B13" s="19"/>
      <c r="C13" s="19"/>
      <c r="D13" s="19"/>
      <c r="E13" s="19"/>
      <c r="F13" s="18"/>
      <c r="G13" s="18"/>
      <c r="H13" s="30"/>
      <c r="I13" s="30"/>
      <c r="J13" s="30"/>
      <c r="K13" s="30"/>
      <c r="L13" s="30"/>
      <c r="M13" s="30"/>
      <c r="N13" s="30"/>
      <c r="O13" s="30"/>
      <c r="P13" s="30"/>
      <c r="Q13" s="30"/>
      <c r="R13" s="30"/>
      <c r="S13" s="30"/>
      <c r="T13" s="30"/>
      <c r="U13" s="30" t="str">
        <f t="shared" si="0"/>
        <v/>
      </c>
      <c r="V13" s="30" t="str">
        <f t="shared" si="1"/>
        <v/>
      </c>
      <c r="W13" s="34"/>
    </row>
    <row r="14" customHeight="1" spans="1:23">
      <c r="A14" s="14"/>
      <c r="B14" s="19"/>
      <c r="C14" s="19"/>
      <c r="D14" s="19"/>
      <c r="E14" s="19"/>
      <c r="F14" s="18"/>
      <c r="G14" s="18"/>
      <c r="H14" s="30"/>
      <c r="I14" s="30"/>
      <c r="J14" s="30"/>
      <c r="K14" s="30"/>
      <c r="L14" s="30"/>
      <c r="M14" s="30"/>
      <c r="N14" s="30"/>
      <c r="O14" s="30"/>
      <c r="P14" s="30"/>
      <c r="Q14" s="30"/>
      <c r="R14" s="30"/>
      <c r="S14" s="30"/>
      <c r="T14" s="30"/>
      <c r="U14" s="30" t="str">
        <f t="shared" si="0"/>
        <v/>
      </c>
      <c r="V14" s="30" t="str">
        <f t="shared" si="1"/>
        <v/>
      </c>
      <c r="W14" s="34"/>
    </row>
    <row r="15" customHeight="1" spans="1:23">
      <c r="A15" s="14"/>
      <c r="B15" s="19"/>
      <c r="C15" s="19"/>
      <c r="D15" s="19"/>
      <c r="E15" s="19"/>
      <c r="F15" s="18"/>
      <c r="G15" s="18"/>
      <c r="H15" s="30"/>
      <c r="I15" s="30"/>
      <c r="J15" s="30"/>
      <c r="K15" s="30"/>
      <c r="L15" s="30"/>
      <c r="M15" s="30"/>
      <c r="N15" s="30"/>
      <c r="O15" s="30"/>
      <c r="P15" s="30"/>
      <c r="Q15" s="30"/>
      <c r="R15" s="30"/>
      <c r="S15" s="30"/>
      <c r="T15" s="30"/>
      <c r="U15" s="30" t="str">
        <f t="shared" si="0"/>
        <v/>
      </c>
      <c r="V15" s="30" t="str">
        <f t="shared" si="1"/>
        <v/>
      </c>
      <c r="W15" s="34"/>
    </row>
    <row r="16" customHeight="1" spans="1:23">
      <c r="A16" s="14"/>
      <c r="B16" s="19"/>
      <c r="C16" s="19"/>
      <c r="D16" s="19"/>
      <c r="E16" s="19"/>
      <c r="F16" s="18"/>
      <c r="G16" s="18"/>
      <c r="H16" s="30"/>
      <c r="I16" s="30"/>
      <c r="J16" s="30"/>
      <c r="K16" s="30"/>
      <c r="L16" s="30"/>
      <c r="M16" s="30"/>
      <c r="N16" s="30"/>
      <c r="O16" s="30"/>
      <c r="P16" s="30"/>
      <c r="Q16" s="30"/>
      <c r="R16" s="30"/>
      <c r="S16" s="30"/>
      <c r="T16" s="30"/>
      <c r="U16" s="30" t="str">
        <f t="shared" si="0"/>
        <v/>
      </c>
      <c r="V16" s="30" t="str">
        <f t="shared" si="1"/>
        <v/>
      </c>
      <c r="W16" s="34"/>
    </row>
    <row r="17" customHeight="1" spans="1:23">
      <c r="A17" s="14"/>
      <c r="B17" s="19"/>
      <c r="C17" s="19"/>
      <c r="D17" s="19"/>
      <c r="E17" s="19"/>
      <c r="F17" s="18"/>
      <c r="G17" s="18"/>
      <c r="H17" s="30"/>
      <c r="I17" s="30"/>
      <c r="J17" s="30"/>
      <c r="K17" s="30"/>
      <c r="L17" s="30"/>
      <c r="M17" s="30"/>
      <c r="N17" s="30"/>
      <c r="O17" s="30"/>
      <c r="P17" s="30"/>
      <c r="Q17" s="30"/>
      <c r="R17" s="30"/>
      <c r="S17" s="30"/>
      <c r="T17" s="30"/>
      <c r="U17" s="30" t="str">
        <f t="shared" si="0"/>
        <v/>
      </c>
      <c r="V17" s="30" t="str">
        <f t="shared" si="1"/>
        <v/>
      </c>
      <c r="W17" s="34"/>
    </row>
    <row r="18" customHeight="1" spans="1:23">
      <c r="A18" s="14"/>
      <c r="B18" s="19"/>
      <c r="C18" s="19"/>
      <c r="D18" s="19"/>
      <c r="E18" s="19"/>
      <c r="F18" s="18"/>
      <c r="G18" s="18"/>
      <c r="H18" s="30"/>
      <c r="I18" s="30"/>
      <c r="J18" s="30"/>
      <c r="K18" s="30"/>
      <c r="L18" s="30"/>
      <c r="M18" s="30"/>
      <c r="N18" s="30"/>
      <c r="O18" s="30"/>
      <c r="P18" s="30"/>
      <c r="Q18" s="30"/>
      <c r="R18" s="30"/>
      <c r="S18" s="30"/>
      <c r="T18" s="30"/>
      <c r="U18" s="30" t="str">
        <f t="shared" si="0"/>
        <v/>
      </c>
      <c r="V18" s="30" t="str">
        <f t="shared" si="1"/>
        <v/>
      </c>
      <c r="W18" s="34"/>
    </row>
    <row r="19" customHeight="1" spans="1:23">
      <c r="A19" s="14"/>
      <c r="B19" s="19"/>
      <c r="C19" s="19"/>
      <c r="D19" s="19"/>
      <c r="E19" s="19"/>
      <c r="F19" s="18"/>
      <c r="G19" s="18"/>
      <c r="H19" s="30"/>
      <c r="I19" s="30"/>
      <c r="J19" s="30"/>
      <c r="K19" s="30"/>
      <c r="L19" s="30"/>
      <c r="M19" s="30"/>
      <c r="N19" s="30"/>
      <c r="O19" s="30"/>
      <c r="P19" s="30"/>
      <c r="Q19" s="30"/>
      <c r="R19" s="30"/>
      <c r="S19" s="30"/>
      <c r="T19" s="30"/>
      <c r="U19" s="30" t="str">
        <f t="shared" si="0"/>
        <v/>
      </c>
      <c r="V19" s="30" t="str">
        <f t="shared" si="1"/>
        <v/>
      </c>
      <c r="W19" s="34"/>
    </row>
    <row r="20" customHeight="1" spans="1:23">
      <c r="A20" s="14"/>
      <c r="B20" s="19"/>
      <c r="C20" s="19"/>
      <c r="D20" s="19"/>
      <c r="E20" s="19"/>
      <c r="F20" s="18"/>
      <c r="G20" s="18"/>
      <c r="H20" s="30"/>
      <c r="I20" s="30"/>
      <c r="J20" s="30"/>
      <c r="K20" s="30"/>
      <c r="L20" s="30"/>
      <c r="M20" s="30"/>
      <c r="N20" s="30"/>
      <c r="O20" s="30"/>
      <c r="P20" s="30"/>
      <c r="Q20" s="30"/>
      <c r="R20" s="30"/>
      <c r="S20" s="30"/>
      <c r="T20" s="30"/>
      <c r="U20" s="30" t="str">
        <f t="shared" si="0"/>
        <v/>
      </c>
      <c r="V20" s="30" t="str">
        <f t="shared" si="1"/>
        <v/>
      </c>
      <c r="W20" s="34"/>
    </row>
    <row r="21" customHeight="1" spans="1:23">
      <c r="A21" s="14"/>
      <c r="B21" s="19"/>
      <c r="C21" s="19"/>
      <c r="D21" s="19"/>
      <c r="E21" s="19"/>
      <c r="F21" s="18"/>
      <c r="G21" s="18"/>
      <c r="H21" s="30"/>
      <c r="I21" s="30"/>
      <c r="J21" s="30"/>
      <c r="K21" s="30"/>
      <c r="L21" s="30"/>
      <c r="M21" s="30"/>
      <c r="N21" s="30"/>
      <c r="O21" s="30"/>
      <c r="P21" s="30"/>
      <c r="Q21" s="30"/>
      <c r="R21" s="30"/>
      <c r="S21" s="30"/>
      <c r="T21" s="30"/>
      <c r="U21" s="30" t="str">
        <f t="shared" si="0"/>
        <v/>
      </c>
      <c r="V21" s="30" t="str">
        <f t="shared" si="1"/>
        <v/>
      </c>
      <c r="W21" s="34"/>
    </row>
    <row r="22" customHeight="1" spans="1:23">
      <c r="A22" s="14"/>
      <c r="B22" s="19"/>
      <c r="C22" s="19"/>
      <c r="D22" s="19"/>
      <c r="E22" s="19"/>
      <c r="F22" s="18"/>
      <c r="G22" s="18"/>
      <c r="H22" s="30"/>
      <c r="I22" s="30"/>
      <c r="J22" s="30"/>
      <c r="K22" s="30"/>
      <c r="L22" s="30"/>
      <c r="M22" s="30"/>
      <c r="N22" s="30"/>
      <c r="O22" s="30"/>
      <c r="P22" s="30"/>
      <c r="Q22" s="30"/>
      <c r="R22" s="30"/>
      <c r="S22" s="30"/>
      <c r="T22" s="30"/>
      <c r="U22" s="30" t="str">
        <f t="shared" si="0"/>
        <v/>
      </c>
      <c r="V22" s="30" t="str">
        <f t="shared" si="1"/>
        <v/>
      </c>
      <c r="W22" s="34"/>
    </row>
    <row r="23" customHeight="1" spans="1:23">
      <c r="A23" s="14"/>
      <c r="B23" s="19"/>
      <c r="C23" s="19"/>
      <c r="D23" s="19"/>
      <c r="E23" s="19"/>
      <c r="F23" s="18"/>
      <c r="G23" s="18"/>
      <c r="H23" s="30"/>
      <c r="I23" s="30"/>
      <c r="J23" s="30"/>
      <c r="K23" s="30"/>
      <c r="L23" s="30"/>
      <c r="M23" s="30"/>
      <c r="N23" s="30"/>
      <c r="O23" s="30"/>
      <c r="P23" s="30"/>
      <c r="Q23" s="30"/>
      <c r="R23" s="30"/>
      <c r="S23" s="30"/>
      <c r="T23" s="30"/>
      <c r="U23" s="30" t="str">
        <f t="shared" si="0"/>
        <v/>
      </c>
      <c r="V23" s="30" t="str">
        <f t="shared" si="1"/>
        <v/>
      </c>
      <c r="W23" s="34"/>
    </row>
    <row r="24" customHeight="1" spans="1:23">
      <c r="A24" s="14"/>
      <c r="B24" s="19"/>
      <c r="C24" s="19"/>
      <c r="D24" s="19"/>
      <c r="E24" s="19"/>
      <c r="F24" s="18"/>
      <c r="G24" s="18"/>
      <c r="H24" s="30"/>
      <c r="I24" s="30"/>
      <c r="J24" s="30"/>
      <c r="K24" s="30"/>
      <c r="L24" s="30"/>
      <c r="M24" s="30"/>
      <c r="N24" s="30"/>
      <c r="O24" s="30"/>
      <c r="P24" s="30"/>
      <c r="Q24" s="30"/>
      <c r="R24" s="30"/>
      <c r="S24" s="30"/>
      <c r="T24" s="30"/>
      <c r="U24" s="30" t="str">
        <f t="shared" si="0"/>
        <v/>
      </c>
      <c r="V24" s="30" t="str">
        <f t="shared" si="1"/>
        <v/>
      </c>
      <c r="W24" s="34"/>
    </row>
    <row r="25" customHeight="1" spans="1:23">
      <c r="A25" s="14"/>
      <c r="B25" s="19"/>
      <c r="C25" s="19"/>
      <c r="D25" s="19"/>
      <c r="E25" s="19"/>
      <c r="F25" s="18"/>
      <c r="G25" s="18"/>
      <c r="H25" s="30"/>
      <c r="I25" s="30"/>
      <c r="J25" s="30"/>
      <c r="K25" s="30"/>
      <c r="L25" s="30"/>
      <c r="M25" s="30"/>
      <c r="N25" s="30"/>
      <c r="O25" s="30"/>
      <c r="P25" s="30"/>
      <c r="Q25" s="30"/>
      <c r="R25" s="30"/>
      <c r="S25" s="30"/>
      <c r="T25" s="30"/>
      <c r="U25" s="30" t="str">
        <f t="shared" si="0"/>
        <v/>
      </c>
      <c r="V25" s="30" t="str">
        <f t="shared" si="1"/>
        <v/>
      </c>
      <c r="W25" s="34"/>
    </row>
    <row r="26" customHeight="1" spans="1:23">
      <c r="A26" s="14"/>
      <c r="B26" s="19"/>
      <c r="C26" s="19"/>
      <c r="D26" s="19"/>
      <c r="E26" s="19"/>
      <c r="F26" s="18"/>
      <c r="G26" s="18"/>
      <c r="H26" s="30"/>
      <c r="I26" s="30"/>
      <c r="J26" s="30"/>
      <c r="K26" s="30"/>
      <c r="L26" s="30"/>
      <c r="M26" s="30"/>
      <c r="N26" s="30"/>
      <c r="O26" s="30"/>
      <c r="P26" s="30"/>
      <c r="Q26" s="30"/>
      <c r="R26" s="30"/>
      <c r="S26" s="30"/>
      <c r="T26" s="30"/>
      <c r="U26" s="30" t="str">
        <f t="shared" si="0"/>
        <v/>
      </c>
      <c r="V26" s="30"/>
      <c r="W26" s="34"/>
    </row>
    <row r="27" customHeight="1" spans="1:23">
      <c r="A27" s="20" t="s">
        <v>319</v>
      </c>
      <c r="B27" s="22"/>
      <c r="C27" s="22"/>
      <c r="D27" s="22"/>
      <c r="E27" s="22"/>
      <c r="F27" s="18"/>
      <c r="G27" s="18"/>
      <c r="H27" s="30"/>
      <c r="I27" s="30"/>
      <c r="J27" s="30"/>
      <c r="K27" s="30">
        <f>SUM(K7:K26)</f>
        <v>0</v>
      </c>
      <c r="L27" s="30"/>
      <c r="M27" s="30"/>
      <c r="N27" s="30"/>
      <c r="O27" s="30"/>
      <c r="P27" s="30">
        <f>SUM(P7:P26)</f>
        <v>0</v>
      </c>
      <c r="Q27" s="30"/>
      <c r="R27" s="30"/>
      <c r="S27" s="30"/>
      <c r="T27" s="30">
        <f>SUM(T7:T26)</f>
        <v>0</v>
      </c>
      <c r="U27" s="30" t="str">
        <f t="shared" si="0"/>
        <v/>
      </c>
      <c r="V27" s="30" t="str">
        <f t="shared" si="1"/>
        <v/>
      </c>
      <c r="W27" s="34"/>
    </row>
    <row r="28" customHeight="1" spans="1:16">
      <c r="A28" s="46" t="str">
        <f>封面!D11&amp;封面!G11</f>
        <v>产权持有单位填表人：徐萍</v>
      </c>
      <c r="P28" s="46" t="str">
        <f>"评估人员："&amp;封面!G26</f>
        <v>评估人员：</v>
      </c>
    </row>
    <row r="29" customHeight="1" spans="1:1">
      <c r="A29" s="46" t="str">
        <f>CONCATENATE(封面!D13,封面!F13,封面!G13,封面!H13,封面!I13,封面!J13,封面!K13)</f>
        <v>填表日期：2022年4月1日</v>
      </c>
    </row>
  </sheetData>
  <mergeCells count="17">
    <mergeCell ref="A2:W2"/>
    <mergeCell ref="A3:W3"/>
    <mergeCell ref="H5:K5"/>
    <mergeCell ref="M5:P5"/>
    <mergeCell ref="Q5:T5"/>
    <mergeCell ref="A27:B27"/>
    <mergeCell ref="A5:A6"/>
    <mergeCell ref="B5:B6"/>
    <mergeCell ref="C5:C6"/>
    <mergeCell ref="D5:D6"/>
    <mergeCell ref="E5:E6"/>
    <mergeCell ref="F5:F6"/>
    <mergeCell ref="G5:G6"/>
    <mergeCell ref="L5:L6"/>
    <mergeCell ref="U5:U6"/>
    <mergeCell ref="V5:V6"/>
    <mergeCell ref="W5:W6"/>
  </mergeCells>
  <hyperlinks>
    <hyperlink ref="A1" location="索引目录!E49" display="返回索引页"/>
    <hyperlink ref="B1" location="在建工程汇总!B7" display="返回"/>
  </hyperlinks>
  <printOptions horizontalCentered="1"/>
  <pageMargins left="0.354166666666667" right="0.354166666666667" top="0.786805555555556" bottom="0.786805555555556" header="1.02916666666667" footer="0.511805555555556"/>
  <pageSetup paperSize="9" scale="79" fitToHeight="0" orientation="landscape"/>
  <headerFooter alignWithMargins="0">
    <oddHeader>&amp;R&amp;"宋体,常规"&amp;10表&amp;"Times New Roman,常规"4-7-2
&amp;"宋体,常规"共&amp;"Times New Roman,常规"&amp;N&amp;"宋体,常规"页第&amp;"Times New Roman,常规"&amp;P&amp;"宋体,常规"页</oddHeader>
  </headerFooter>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topLeftCell="A17" workbookViewId="0">
      <selection activeCell="A27" sqref="A27:C27"/>
    </sheetView>
  </sheetViews>
  <sheetFormatPr defaultColWidth="9" defaultRowHeight="15.75" customHeight="1"/>
  <cols>
    <col min="1" max="1" width="4" style="3" customWidth="1"/>
    <col min="2" max="2" width="14.625" style="3" customWidth="1"/>
    <col min="3" max="3" width="9" style="3"/>
    <col min="4" max="4" width="4.5" style="3" customWidth="1"/>
    <col min="5" max="5" width="10.5" style="3" hidden="1" customWidth="1" outlineLevel="1"/>
    <col min="6" max="6" width="8.25" style="3" hidden="1" customWidth="1" outlineLevel="1"/>
    <col min="7" max="8" width="13.125" style="3" hidden="1" customWidth="1" outlineLevel="1"/>
    <col min="9" max="9" width="11.875" style="3" customWidth="1" collapsed="1"/>
    <col min="10" max="11" width="12.5" style="3" customWidth="1"/>
    <col min="12" max="12" width="11.875" style="3" customWidth="1"/>
    <col min="13" max="15" width="12.5" style="3" customWidth="1"/>
    <col min="16" max="16" width="6.5" style="3" customWidth="1"/>
    <col min="17" max="16384" width="9" style="3"/>
  </cols>
  <sheetData>
    <row r="1" spans="1:17">
      <c r="A1" s="4" t="s">
        <v>118</v>
      </c>
      <c r="B1" s="5" t="s">
        <v>240</v>
      </c>
      <c r="C1" s="6"/>
      <c r="D1" s="6"/>
      <c r="E1" s="6"/>
      <c r="F1" s="6"/>
      <c r="G1" s="6"/>
      <c r="H1" s="6"/>
      <c r="I1" s="6"/>
      <c r="J1" s="6"/>
      <c r="K1" s="6"/>
      <c r="L1" s="6"/>
      <c r="M1" s="6"/>
      <c r="N1" s="6"/>
      <c r="O1" s="6"/>
      <c r="P1" s="6"/>
      <c r="Q1" s="6"/>
    </row>
    <row r="2" s="1" customFormat="1" ht="30" customHeight="1" spans="1:17">
      <c r="A2" s="7" t="s">
        <v>625</v>
      </c>
      <c r="B2" s="8"/>
      <c r="C2" s="8"/>
      <c r="D2" s="8"/>
      <c r="E2" s="8"/>
      <c r="F2" s="8"/>
      <c r="G2" s="8"/>
      <c r="H2" s="8"/>
      <c r="I2" s="8"/>
      <c r="J2" s="8"/>
      <c r="K2" s="8"/>
      <c r="L2" s="8"/>
      <c r="M2" s="8"/>
      <c r="N2" s="8"/>
      <c r="O2" s="8"/>
      <c r="P2" s="8"/>
      <c r="Q2" s="8"/>
    </row>
    <row r="3" ht="14.1" customHeight="1" spans="1:17">
      <c r="A3" s="9" t="str">
        <f>CONCATENATE(封面!D9,封面!F9,封面!G9,封面!H9,封面!I9,封面!J9,封面!K9)</f>
        <v>评估基准日：2022年3月28日</v>
      </c>
      <c r="B3" s="9"/>
      <c r="C3" s="9"/>
      <c r="D3" s="9"/>
      <c r="E3" s="9"/>
      <c r="F3" s="9"/>
      <c r="G3" s="9"/>
      <c r="H3" s="9"/>
      <c r="I3" s="9"/>
      <c r="J3" s="9"/>
      <c r="K3" s="25"/>
      <c r="L3" s="25"/>
      <c r="M3" s="25"/>
      <c r="N3" s="25"/>
      <c r="O3" s="25"/>
      <c r="P3" s="25"/>
      <c r="Q3" s="25"/>
    </row>
    <row r="4" customHeight="1" spans="1:17">
      <c r="A4" s="10" t="str">
        <f>封面!D7&amp;封面!F7</f>
        <v>产权持有单位：黑龙江龙煤矿山建设有限公司</v>
      </c>
      <c r="Q4" s="33" t="s">
        <v>147</v>
      </c>
    </row>
    <row r="5" s="2" customFormat="1" customHeight="1" spans="1:17">
      <c r="A5" s="11" t="s">
        <v>210</v>
      </c>
      <c r="B5" s="11" t="s">
        <v>626</v>
      </c>
      <c r="C5" s="11" t="s">
        <v>627</v>
      </c>
      <c r="D5" s="12" t="s">
        <v>628</v>
      </c>
      <c r="E5" s="12" t="s">
        <v>243</v>
      </c>
      <c r="F5" s="12"/>
      <c r="G5" s="12"/>
      <c r="H5" s="101" t="s">
        <v>318</v>
      </c>
      <c r="I5" s="103" t="s">
        <v>245</v>
      </c>
      <c r="J5" s="104"/>
      <c r="K5" s="105"/>
      <c r="L5" s="12" t="s">
        <v>410</v>
      </c>
      <c r="M5" s="11" t="s">
        <v>246</v>
      </c>
      <c r="N5" s="14"/>
      <c r="O5" s="12" t="s">
        <v>499</v>
      </c>
      <c r="P5" s="12" t="s">
        <v>629</v>
      </c>
      <c r="Q5" s="12" t="s">
        <v>213</v>
      </c>
    </row>
    <row r="6" s="2" customFormat="1" customHeight="1" spans="1:17">
      <c r="A6" s="14"/>
      <c r="B6" s="14"/>
      <c r="C6" s="14"/>
      <c r="D6" s="14"/>
      <c r="E6" s="11" t="s">
        <v>408</v>
      </c>
      <c r="F6" s="11" t="s">
        <v>409</v>
      </c>
      <c r="G6" s="11" t="s">
        <v>182</v>
      </c>
      <c r="H6" s="102"/>
      <c r="I6" s="11" t="s">
        <v>408</v>
      </c>
      <c r="J6" s="11" t="s">
        <v>409</v>
      </c>
      <c r="K6" s="11" t="s">
        <v>182</v>
      </c>
      <c r="L6" s="14"/>
      <c r="M6" s="11" t="s">
        <v>409</v>
      </c>
      <c r="N6" s="11" t="s">
        <v>182</v>
      </c>
      <c r="O6" s="14"/>
      <c r="P6" s="14"/>
      <c r="Q6" s="14"/>
    </row>
    <row r="7" customHeight="1" spans="1:17">
      <c r="A7" s="14"/>
      <c r="B7" s="19"/>
      <c r="C7" s="19"/>
      <c r="D7" s="14"/>
      <c r="E7" s="60"/>
      <c r="F7" s="30"/>
      <c r="G7" s="30"/>
      <c r="H7" s="30"/>
      <c r="I7" s="30"/>
      <c r="J7" s="30"/>
      <c r="K7" s="30"/>
      <c r="L7" s="60"/>
      <c r="M7" s="30"/>
      <c r="N7" s="30"/>
      <c r="O7" s="30" t="str">
        <f>IF(K7=0,"",(N7-K7))</f>
        <v/>
      </c>
      <c r="P7" s="30" t="str">
        <f>IF(K7=0,"",(N7-K7)/K7*100)</f>
        <v/>
      </c>
      <c r="Q7" s="34"/>
    </row>
    <row r="8" customHeight="1" spans="1:17">
      <c r="A8" s="14"/>
      <c r="B8" s="19"/>
      <c r="C8" s="19"/>
      <c r="D8" s="14"/>
      <c r="E8" s="60"/>
      <c r="F8" s="30"/>
      <c r="G8" s="30"/>
      <c r="H8" s="30"/>
      <c r="I8" s="30"/>
      <c r="J8" s="30"/>
      <c r="K8" s="30"/>
      <c r="L8" s="60"/>
      <c r="M8" s="30"/>
      <c r="N8" s="30"/>
      <c r="O8" s="30" t="str">
        <f t="shared" ref="O8:O27" si="0">IF(K8=0,"",(N8-K8))</f>
        <v/>
      </c>
      <c r="P8" s="30" t="str">
        <f t="shared" ref="P8:P27" si="1">IF(K8=0,"",(N8-K8)/K8*100)</f>
        <v/>
      </c>
      <c r="Q8" s="34"/>
    </row>
    <row r="9" customHeight="1" spans="1:17">
      <c r="A9" s="14"/>
      <c r="B9" s="19"/>
      <c r="C9" s="19"/>
      <c r="D9" s="14"/>
      <c r="E9" s="60"/>
      <c r="F9" s="30"/>
      <c r="G9" s="30"/>
      <c r="H9" s="30"/>
      <c r="I9" s="30"/>
      <c r="J9" s="30"/>
      <c r="K9" s="30"/>
      <c r="L9" s="60"/>
      <c r="M9" s="30"/>
      <c r="N9" s="30"/>
      <c r="O9" s="30" t="str">
        <f t="shared" si="0"/>
        <v/>
      </c>
      <c r="P9" s="30" t="str">
        <f t="shared" si="1"/>
        <v/>
      </c>
      <c r="Q9" s="34"/>
    </row>
    <row r="10" customHeight="1" spans="1:17">
      <c r="A10" s="14"/>
      <c r="B10" s="19"/>
      <c r="C10" s="19"/>
      <c r="D10" s="14"/>
      <c r="E10" s="60"/>
      <c r="F10" s="30"/>
      <c r="G10" s="30"/>
      <c r="H10" s="30"/>
      <c r="I10" s="30"/>
      <c r="J10" s="30"/>
      <c r="K10" s="30"/>
      <c r="L10" s="60"/>
      <c r="M10" s="30"/>
      <c r="N10" s="30"/>
      <c r="O10" s="30" t="str">
        <f t="shared" si="0"/>
        <v/>
      </c>
      <c r="P10" s="30" t="str">
        <f t="shared" si="1"/>
        <v/>
      </c>
      <c r="Q10" s="34"/>
    </row>
    <row r="11" customHeight="1" spans="1:17">
      <c r="A11" s="14"/>
      <c r="B11" s="19"/>
      <c r="C11" s="19"/>
      <c r="D11" s="14"/>
      <c r="E11" s="60"/>
      <c r="F11" s="30"/>
      <c r="G11" s="30"/>
      <c r="H11" s="30"/>
      <c r="I11" s="30"/>
      <c r="J11" s="30"/>
      <c r="K11" s="30"/>
      <c r="L11" s="60"/>
      <c r="M11" s="30"/>
      <c r="N11" s="30"/>
      <c r="O11" s="30" t="str">
        <f t="shared" si="0"/>
        <v/>
      </c>
      <c r="P11" s="30" t="str">
        <f t="shared" si="1"/>
        <v/>
      </c>
      <c r="Q11" s="34"/>
    </row>
    <row r="12" customHeight="1" spans="1:17">
      <c r="A12" s="14"/>
      <c r="B12" s="19"/>
      <c r="C12" s="19"/>
      <c r="D12" s="14"/>
      <c r="E12" s="60"/>
      <c r="F12" s="30"/>
      <c r="G12" s="30"/>
      <c r="H12" s="30"/>
      <c r="I12" s="30"/>
      <c r="J12" s="30"/>
      <c r="K12" s="30"/>
      <c r="L12" s="60"/>
      <c r="M12" s="30"/>
      <c r="N12" s="30"/>
      <c r="O12" s="30" t="str">
        <f t="shared" si="0"/>
        <v/>
      </c>
      <c r="P12" s="30" t="str">
        <f t="shared" si="1"/>
        <v/>
      </c>
      <c r="Q12" s="34"/>
    </row>
    <row r="13" customHeight="1" spans="1:17">
      <c r="A13" s="14"/>
      <c r="B13" s="19"/>
      <c r="C13" s="19"/>
      <c r="D13" s="14"/>
      <c r="E13" s="60"/>
      <c r="F13" s="30"/>
      <c r="G13" s="30"/>
      <c r="H13" s="30"/>
      <c r="I13" s="30"/>
      <c r="J13" s="30"/>
      <c r="K13" s="30"/>
      <c r="L13" s="60"/>
      <c r="M13" s="30"/>
      <c r="N13" s="30"/>
      <c r="O13" s="30" t="str">
        <f t="shared" si="0"/>
        <v/>
      </c>
      <c r="P13" s="30" t="str">
        <f t="shared" si="1"/>
        <v/>
      </c>
      <c r="Q13" s="34"/>
    </row>
    <row r="14" customHeight="1" spans="1:17">
      <c r="A14" s="14"/>
      <c r="B14" s="19"/>
      <c r="C14" s="19"/>
      <c r="D14" s="14"/>
      <c r="E14" s="60"/>
      <c r="F14" s="30"/>
      <c r="G14" s="30"/>
      <c r="H14" s="30"/>
      <c r="I14" s="30"/>
      <c r="J14" s="30"/>
      <c r="K14" s="30"/>
      <c r="L14" s="60"/>
      <c r="M14" s="30"/>
      <c r="N14" s="30"/>
      <c r="O14" s="30" t="str">
        <f t="shared" si="0"/>
        <v/>
      </c>
      <c r="P14" s="30" t="str">
        <f t="shared" si="1"/>
        <v/>
      </c>
      <c r="Q14" s="34"/>
    </row>
    <row r="15" customHeight="1" spans="1:17">
      <c r="A15" s="14"/>
      <c r="B15" s="19"/>
      <c r="C15" s="19"/>
      <c r="D15" s="14"/>
      <c r="E15" s="60"/>
      <c r="F15" s="30"/>
      <c r="G15" s="30"/>
      <c r="H15" s="30"/>
      <c r="I15" s="30"/>
      <c r="J15" s="30"/>
      <c r="K15" s="30"/>
      <c r="L15" s="60"/>
      <c r="M15" s="30"/>
      <c r="N15" s="30"/>
      <c r="O15" s="30" t="str">
        <f t="shared" si="0"/>
        <v/>
      </c>
      <c r="P15" s="30" t="str">
        <f t="shared" si="1"/>
        <v/>
      </c>
      <c r="Q15" s="34"/>
    </row>
    <row r="16" customHeight="1" spans="1:17">
      <c r="A16" s="14"/>
      <c r="B16" s="19"/>
      <c r="C16" s="19"/>
      <c r="D16" s="14"/>
      <c r="E16" s="60"/>
      <c r="F16" s="30"/>
      <c r="G16" s="30"/>
      <c r="H16" s="30"/>
      <c r="I16" s="30"/>
      <c r="J16" s="30"/>
      <c r="K16" s="30"/>
      <c r="L16" s="60"/>
      <c r="M16" s="30"/>
      <c r="N16" s="30"/>
      <c r="O16" s="30" t="str">
        <f t="shared" si="0"/>
        <v/>
      </c>
      <c r="P16" s="30" t="str">
        <f t="shared" si="1"/>
        <v/>
      </c>
      <c r="Q16" s="34"/>
    </row>
    <row r="17" customHeight="1" spans="1:17">
      <c r="A17" s="14"/>
      <c r="B17" s="19"/>
      <c r="C17" s="19"/>
      <c r="D17" s="14"/>
      <c r="E17" s="60"/>
      <c r="F17" s="30"/>
      <c r="G17" s="30"/>
      <c r="H17" s="30"/>
      <c r="I17" s="30"/>
      <c r="J17" s="30"/>
      <c r="K17" s="30"/>
      <c r="L17" s="60"/>
      <c r="M17" s="30"/>
      <c r="N17" s="30"/>
      <c r="O17" s="30" t="str">
        <f t="shared" si="0"/>
        <v/>
      </c>
      <c r="P17" s="30" t="str">
        <f t="shared" si="1"/>
        <v/>
      </c>
      <c r="Q17" s="34"/>
    </row>
    <row r="18" customHeight="1" spans="1:17">
      <c r="A18" s="14"/>
      <c r="B18" s="19"/>
      <c r="C18" s="19"/>
      <c r="D18" s="14"/>
      <c r="E18" s="60"/>
      <c r="F18" s="30"/>
      <c r="G18" s="30"/>
      <c r="H18" s="30"/>
      <c r="I18" s="30"/>
      <c r="J18" s="30"/>
      <c r="K18" s="30"/>
      <c r="L18" s="60"/>
      <c r="M18" s="30"/>
      <c r="N18" s="30"/>
      <c r="O18" s="30" t="str">
        <f t="shared" si="0"/>
        <v/>
      </c>
      <c r="P18" s="30" t="str">
        <f t="shared" si="1"/>
        <v/>
      </c>
      <c r="Q18" s="34"/>
    </row>
    <row r="19" customHeight="1" spans="1:17">
      <c r="A19" s="14"/>
      <c r="B19" s="19"/>
      <c r="C19" s="19"/>
      <c r="D19" s="14"/>
      <c r="E19" s="60"/>
      <c r="F19" s="30"/>
      <c r="G19" s="30"/>
      <c r="H19" s="30"/>
      <c r="I19" s="30"/>
      <c r="J19" s="30"/>
      <c r="K19" s="30"/>
      <c r="L19" s="60"/>
      <c r="M19" s="30"/>
      <c r="N19" s="30"/>
      <c r="O19" s="30" t="str">
        <f t="shared" si="0"/>
        <v/>
      </c>
      <c r="P19" s="30" t="str">
        <f t="shared" si="1"/>
        <v/>
      </c>
      <c r="Q19" s="34"/>
    </row>
    <row r="20" customHeight="1" spans="1:17">
      <c r="A20" s="14"/>
      <c r="B20" s="19"/>
      <c r="C20" s="19"/>
      <c r="D20" s="14"/>
      <c r="E20" s="60"/>
      <c r="F20" s="30"/>
      <c r="G20" s="30"/>
      <c r="H20" s="30"/>
      <c r="I20" s="30"/>
      <c r="J20" s="30"/>
      <c r="K20" s="30"/>
      <c r="L20" s="60"/>
      <c r="M20" s="30"/>
      <c r="N20" s="30"/>
      <c r="O20" s="30" t="str">
        <f t="shared" si="0"/>
        <v/>
      </c>
      <c r="P20" s="30" t="str">
        <f t="shared" si="1"/>
        <v/>
      </c>
      <c r="Q20" s="34"/>
    </row>
    <row r="21" customHeight="1" spans="1:17">
      <c r="A21" s="14"/>
      <c r="B21" s="19"/>
      <c r="C21" s="19"/>
      <c r="D21" s="14"/>
      <c r="E21" s="60"/>
      <c r="F21" s="30"/>
      <c r="G21" s="30"/>
      <c r="H21" s="30"/>
      <c r="I21" s="30"/>
      <c r="J21" s="30"/>
      <c r="K21" s="30"/>
      <c r="L21" s="60"/>
      <c r="M21" s="30"/>
      <c r="N21" s="30"/>
      <c r="O21" s="30" t="str">
        <f t="shared" si="0"/>
        <v/>
      </c>
      <c r="P21" s="30" t="str">
        <f t="shared" si="1"/>
        <v/>
      </c>
      <c r="Q21" s="34"/>
    </row>
    <row r="22" customHeight="1" spans="1:17">
      <c r="A22" s="14"/>
      <c r="B22" s="19"/>
      <c r="C22" s="19"/>
      <c r="D22" s="14"/>
      <c r="E22" s="60"/>
      <c r="F22" s="30"/>
      <c r="G22" s="30"/>
      <c r="H22" s="30"/>
      <c r="I22" s="30"/>
      <c r="J22" s="30"/>
      <c r="K22" s="30"/>
      <c r="L22" s="60"/>
      <c r="M22" s="30"/>
      <c r="N22" s="30"/>
      <c r="O22" s="30" t="str">
        <f t="shared" si="0"/>
        <v/>
      </c>
      <c r="P22" s="30" t="str">
        <f t="shared" si="1"/>
        <v/>
      </c>
      <c r="Q22" s="34"/>
    </row>
    <row r="23" customHeight="1" spans="1:17">
      <c r="A23" s="14"/>
      <c r="B23" s="19"/>
      <c r="C23" s="19"/>
      <c r="D23" s="14"/>
      <c r="E23" s="60"/>
      <c r="F23" s="30"/>
      <c r="G23" s="30"/>
      <c r="H23" s="30"/>
      <c r="I23" s="30"/>
      <c r="J23" s="30"/>
      <c r="K23" s="30"/>
      <c r="L23" s="60"/>
      <c r="M23" s="30"/>
      <c r="N23" s="30"/>
      <c r="O23" s="30" t="str">
        <f t="shared" si="0"/>
        <v/>
      </c>
      <c r="P23" s="30" t="str">
        <f t="shared" si="1"/>
        <v/>
      </c>
      <c r="Q23" s="34"/>
    </row>
    <row r="24" customHeight="1" spans="1:17">
      <c r="A24" s="14"/>
      <c r="B24" s="19"/>
      <c r="C24" s="19"/>
      <c r="D24" s="14"/>
      <c r="E24" s="60"/>
      <c r="F24" s="30"/>
      <c r="G24" s="30"/>
      <c r="H24" s="30"/>
      <c r="I24" s="30"/>
      <c r="J24" s="30"/>
      <c r="K24" s="30"/>
      <c r="L24" s="60"/>
      <c r="M24" s="30"/>
      <c r="N24" s="30"/>
      <c r="O24" s="30" t="str">
        <f t="shared" si="0"/>
        <v/>
      </c>
      <c r="P24" s="30" t="str">
        <f t="shared" si="1"/>
        <v/>
      </c>
      <c r="Q24" s="34"/>
    </row>
    <row r="25" customHeight="1" spans="1:17">
      <c r="A25" s="20" t="s">
        <v>357</v>
      </c>
      <c r="B25" s="22"/>
      <c r="C25" s="19"/>
      <c r="D25" s="14"/>
      <c r="E25" s="60"/>
      <c r="F25" s="30"/>
      <c r="G25" s="30">
        <f>SUM(G7:G24)</f>
        <v>0</v>
      </c>
      <c r="H25" s="30"/>
      <c r="I25" s="30"/>
      <c r="J25" s="30"/>
      <c r="K25" s="30">
        <f>SUM(K7:K24)</f>
        <v>0</v>
      </c>
      <c r="L25" s="60"/>
      <c r="M25" s="30"/>
      <c r="N25" s="30">
        <f>SUM(N7:N24)</f>
        <v>0</v>
      </c>
      <c r="O25" s="30" t="str">
        <f t="shared" si="0"/>
        <v/>
      </c>
      <c r="P25" s="30" t="str">
        <f t="shared" si="1"/>
        <v/>
      </c>
      <c r="Q25" s="34"/>
    </row>
    <row r="26" customHeight="1" spans="1:17">
      <c r="A26" s="20" t="s">
        <v>630</v>
      </c>
      <c r="B26" s="45"/>
      <c r="C26" s="19"/>
      <c r="D26" s="14"/>
      <c r="E26" s="60"/>
      <c r="F26" s="30"/>
      <c r="G26" s="30"/>
      <c r="H26" s="30"/>
      <c r="I26" s="30"/>
      <c r="J26" s="30"/>
      <c r="K26" s="30">
        <f>G26</f>
        <v>0</v>
      </c>
      <c r="L26" s="60"/>
      <c r="M26" s="30"/>
      <c r="N26" s="30">
        <v>0</v>
      </c>
      <c r="O26" s="30" t="str">
        <f t="shared" si="0"/>
        <v/>
      </c>
      <c r="P26" s="30" t="str">
        <f t="shared" si="1"/>
        <v/>
      </c>
      <c r="Q26" s="34"/>
    </row>
    <row r="27" customHeight="1" spans="1:17">
      <c r="A27" s="20" t="s">
        <v>374</v>
      </c>
      <c r="B27" s="22"/>
      <c r="C27" s="45"/>
      <c r="D27" s="34"/>
      <c r="E27" s="60"/>
      <c r="F27" s="30"/>
      <c r="G27" s="30">
        <f>G25-G26</f>
        <v>0</v>
      </c>
      <c r="H27" s="30"/>
      <c r="I27" s="30"/>
      <c r="J27" s="30"/>
      <c r="K27" s="30">
        <f>K25-K26</f>
        <v>0</v>
      </c>
      <c r="L27" s="60"/>
      <c r="M27" s="30"/>
      <c r="N27" s="30">
        <f>N25-N26</f>
        <v>0</v>
      </c>
      <c r="O27" s="30" t="str">
        <f t="shared" si="0"/>
        <v/>
      </c>
      <c r="P27" s="30" t="str">
        <f t="shared" si="1"/>
        <v/>
      </c>
      <c r="Q27" s="34"/>
    </row>
    <row r="28" customHeight="1" spans="1:12">
      <c r="A28" s="46" t="str">
        <f>封面!D11&amp;封面!G11</f>
        <v>产权持有单位填表人：徐萍</v>
      </c>
      <c r="L28" s="96" t="str">
        <f>"评估人员："&amp;封面!G20</f>
        <v>评估人员：</v>
      </c>
    </row>
    <row r="29" customHeight="1" spans="1:1">
      <c r="A29" s="46" t="str">
        <f>CONCATENATE(封面!D13,封面!F13,封面!G13,封面!H13,封面!I13,封面!J13,封面!K13)</f>
        <v>填表日期：2022年4月1日</v>
      </c>
    </row>
  </sheetData>
  <mergeCells count="17">
    <mergeCell ref="A2:Q2"/>
    <mergeCell ref="A3:Q3"/>
    <mergeCell ref="E5:G5"/>
    <mergeCell ref="I5:K5"/>
    <mergeCell ref="M5:N5"/>
    <mergeCell ref="A25:B25"/>
    <mergeCell ref="A26:B26"/>
    <mergeCell ref="A27:B27"/>
    <mergeCell ref="A5:A6"/>
    <mergeCell ref="B5:B6"/>
    <mergeCell ref="C5:C6"/>
    <mergeCell ref="D5:D6"/>
    <mergeCell ref="H5:H6"/>
    <mergeCell ref="L5:L6"/>
    <mergeCell ref="O5:O6"/>
    <mergeCell ref="P5:P6"/>
    <mergeCell ref="Q5:Q6"/>
  </mergeCells>
  <hyperlinks>
    <hyperlink ref="A1" location="索引目录!D44" display="返回索引页"/>
    <hyperlink ref="B1" location="固定资产汇总!B22" display="返回"/>
  </hyperlinks>
  <printOptions horizontalCentered="1"/>
  <pageMargins left="0.354166666666667" right="0.354166666666667" top="0.786805555555556" bottom="0.786805555555556" header="1.06875" footer="0.511805555555556"/>
  <pageSetup paperSize="9" scale="98" fitToHeight="0" orientation="landscape"/>
  <headerFooter alignWithMargins="0">
    <oddHeader>&amp;R&amp;"宋体,常规"&amp;10表&amp;"Times New Roman,常规"4-8
&amp;"宋体,常规"共&amp;"Times New Roman,常规"&amp;N&amp;"宋体,常规"页第&amp;"Times New Roman,常规"&amp;P&amp;"宋体,常规"页</oddHead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2" workbookViewId="0">
      <selection activeCell="A27" sqref="A27:C27"/>
    </sheetView>
  </sheetViews>
  <sheetFormatPr defaultColWidth="9" defaultRowHeight="15.75" customHeight="1"/>
  <cols>
    <col min="1" max="1" width="8.375" style="3" customWidth="1"/>
    <col min="2" max="2" width="28.625" style="3" customWidth="1"/>
    <col min="3" max="3" width="14.625" style="3" customWidth="1"/>
    <col min="4" max="5" width="17.125" style="3" hidden="1" customWidth="1" outlineLevel="1"/>
    <col min="6" max="6" width="23.25" style="3" customWidth="1" collapsed="1"/>
    <col min="7" max="7" width="23.25" style="3" customWidth="1"/>
    <col min="8" max="8" width="18.625" style="3" customWidth="1"/>
    <col min="9" max="9" width="8.875" style="3" customWidth="1"/>
    <col min="10" max="10" width="13.5" style="3" customWidth="1"/>
    <col min="11" max="16384" width="9" style="3"/>
  </cols>
  <sheetData>
    <row r="1" spans="1:10">
      <c r="A1" s="4" t="s">
        <v>118</v>
      </c>
      <c r="B1" s="5" t="s">
        <v>240</v>
      </c>
      <c r="C1" s="6"/>
      <c r="D1" s="6"/>
      <c r="E1" s="6"/>
      <c r="F1" s="6"/>
      <c r="G1" s="6"/>
      <c r="H1" s="6"/>
      <c r="I1" s="6"/>
      <c r="J1" s="6"/>
    </row>
    <row r="2" s="1" customFormat="1" ht="30" customHeight="1" spans="1:10">
      <c r="A2" s="7" t="s">
        <v>631</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9"/>
      <c r="J3" s="9"/>
    </row>
    <row r="4" customHeight="1" spans="1:10">
      <c r="A4" s="10" t="str">
        <f>封面!D7&amp;封面!F7</f>
        <v>产权持有单位：黑龙江龙煤矿山建设有限公司</v>
      </c>
      <c r="J4" s="33" t="s">
        <v>147</v>
      </c>
    </row>
    <row r="5" s="2" customFormat="1" customHeight="1" spans="1:10">
      <c r="A5" s="11" t="s">
        <v>210</v>
      </c>
      <c r="B5" s="11" t="s">
        <v>632</v>
      </c>
      <c r="C5" s="11" t="s">
        <v>364</v>
      </c>
      <c r="D5" s="12" t="s">
        <v>243</v>
      </c>
      <c r="E5" s="12" t="s">
        <v>318</v>
      </c>
      <c r="F5" s="11" t="s">
        <v>245</v>
      </c>
      <c r="G5" s="11" t="s">
        <v>246</v>
      </c>
      <c r="H5" s="11" t="s">
        <v>499</v>
      </c>
      <c r="I5" s="11" t="s">
        <v>248</v>
      </c>
      <c r="J5" s="11" t="s">
        <v>213</v>
      </c>
    </row>
    <row r="6" customHeight="1" spans="1:10">
      <c r="A6" s="14"/>
      <c r="B6" s="19"/>
      <c r="C6" s="18"/>
      <c r="D6" s="30"/>
      <c r="E6" s="30"/>
      <c r="F6" s="30"/>
      <c r="G6" s="30"/>
      <c r="H6" s="30" t="str">
        <f>IF(F6=0,"",(G6-F6))</f>
        <v/>
      </c>
      <c r="I6" s="30" t="str">
        <f>IF(F6=0,"",(G6-F6)/F6*100)</f>
        <v/>
      </c>
      <c r="J6" s="34"/>
    </row>
    <row r="7" customHeight="1" spans="1:10">
      <c r="A7" s="14"/>
      <c r="B7" s="19"/>
      <c r="C7" s="18"/>
      <c r="D7" s="30"/>
      <c r="E7" s="30"/>
      <c r="F7" s="30"/>
      <c r="G7" s="30"/>
      <c r="H7" s="30" t="str">
        <f t="shared" ref="H7:H27" si="0">IF(F7=0,"",(G7-F7))</f>
        <v/>
      </c>
      <c r="I7" s="30" t="str">
        <f t="shared" ref="I7:I27" si="1">IF(F7=0,"",(G7-F7)/F7*100)</f>
        <v/>
      </c>
      <c r="J7" s="34"/>
    </row>
    <row r="8" customHeight="1" spans="1:10">
      <c r="A8" s="14"/>
      <c r="B8" s="19"/>
      <c r="C8" s="18"/>
      <c r="D8" s="30"/>
      <c r="E8" s="30"/>
      <c r="F8" s="30"/>
      <c r="G8" s="30"/>
      <c r="H8" s="30" t="str">
        <f t="shared" si="0"/>
        <v/>
      </c>
      <c r="I8" s="30" t="str">
        <f t="shared" si="1"/>
        <v/>
      </c>
      <c r="J8" s="34"/>
    </row>
    <row r="9" customHeight="1" spans="1:10">
      <c r="A9" s="14"/>
      <c r="B9" s="19"/>
      <c r="C9" s="18"/>
      <c r="D9" s="30"/>
      <c r="E9" s="30"/>
      <c r="F9" s="30"/>
      <c r="G9" s="30"/>
      <c r="H9" s="30" t="str">
        <f t="shared" si="0"/>
        <v/>
      </c>
      <c r="I9" s="30" t="str">
        <f t="shared" si="1"/>
        <v/>
      </c>
      <c r="J9" s="34"/>
    </row>
    <row r="10" customHeight="1" spans="1:10">
      <c r="A10" s="14"/>
      <c r="B10" s="19"/>
      <c r="C10" s="18"/>
      <c r="D10" s="30"/>
      <c r="E10" s="30"/>
      <c r="F10" s="30"/>
      <c r="G10" s="30"/>
      <c r="H10" s="30" t="str">
        <f t="shared" si="0"/>
        <v/>
      </c>
      <c r="I10" s="30" t="str">
        <f t="shared" si="1"/>
        <v/>
      </c>
      <c r="J10" s="34"/>
    </row>
    <row r="11" customHeight="1" spans="1:10">
      <c r="A11" s="14"/>
      <c r="B11" s="19"/>
      <c r="C11" s="18"/>
      <c r="D11" s="30"/>
      <c r="E11" s="30"/>
      <c r="F11" s="30"/>
      <c r="G11" s="30"/>
      <c r="H11" s="30" t="str">
        <f t="shared" si="0"/>
        <v/>
      </c>
      <c r="I11" s="30" t="str">
        <f t="shared" si="1"/>
        <v/>
      </c>
      <c r="J11" s="34"/>
    </row>
    <row r="12" customHeight="1" spans="1:10">
      <c r="A12" s="14"/>
      <c r="B12" s="19"/>
      <c r="C12" s="18"/>
      <c r="D12" s="30"/>
      <c r="E12" s="30"/>
      <c r="F12" s="30"/>
      <c r="G12" s="30"/>
      <c r="H12" s="30" t="str">
        <f t="shared" si="0"/>
        <v/>
      </c>
      <c r="I12" s="30" t="str">
        <f t="shared" si="1"/>
        <v/>
      </c>
      <c r="J12" s="34"/>
    </row>
    <row r="13" customHeight="1" spans="1:10">
      <c r="A13" s="14"/>
      <c r="B13" s="19"/>
      <c r="C13" s="18"/>
      <c r="D13" s="30"/>
      <c r="E13" s="30"/>
      <c r="F13" s="30"/>
      <c r="G13" s="30"/>
      <c r="H13" s="30" t="str">
        <f t="shared" si="0"/>
        <v/>
      </c>
      <c r="I13" s="30" t="str">
        <f t="shared" si="1"/>
        <v/>
      </c>
      <c r="J13" s="34"/>
    </row>
    <row r="14" customHeight="1" spans="1:10">
      <c r="A14" s="14"/>
      <c r="B14" s="19"/>
      <c r="C14" s="18"/>
      <c r="D14" s="30"/>
      <c r="E14" s="30"/>
      <c r="F14" s="30"/>
      <c r="G14" s="30"/>
      <c r="H14" s="30" t="str">
        <f t="shared" si="0"/>
        <v/>
      </c>
      <c r="I14" s="30" t="str">
        <f t="shared" si="1"/>
        <v/>
      </c>
      <c r="J14" s="34"/>
    </row>
    <row r="15" customHeight="1" spans="1:10">
      <c r="A15" s="14"/>
      <c r="B15" s="19"/>
      <c r="C15" s="18"/>
      <c r="D15" s="30"/>
      <c r="E15" s="30"/>
      <c r="F15" s="30"/>
      <c r="G15" s="30"/>
      <c r="H15" s="30" t="str">
        <f t="shared" si="0"/>
        <v/>
      </c>
      <c r="I15" s="30" t="str">
        <f t="shared" si="1"/>
        <v/>
      </c>
      <c r="J15" s="34"/>
    </row>
    <row r="16" customHeight="1" spans="1:10">
      <c r="A16" s="14"/>
      <c r="B16" s="19"/>
      <c r="C16" s="18"/>
      <c r="D16" s="30"/>
      <c r="E16" s="30"/>
      <c r="F16" s="30"/>
      <c r="G16" s="30"/>
      <c r="H16" s="30" t="str">
        <f t="shared" si="0"/>
        <v/>
      </c>
      <c r="I16" s="30" t="str">
        <f t="shared" si="1"/>
        <v/>
      </c>
      <c r="J16" s="34"/>
    </row>
    <row r="17" customHeight="1" spans="1:10">
      <c r="A17" s="14"/>
      <c r="B17" s="19"/>
      <c r="C17" s="18"/>
      <c r="D17" s="30"/>
      <c r="E17" s="30"/>
      <c r="F17" s="30"/>
      <c r="G17" s="30"/>
      <c r="H17" s="30" t="str">
        <f t="shared" si="0"/>
        <v/>
      </c>
      <c r="I17" s="30" t="str">
        <f t="shared" si="1"/>
        <v/>
      </c>
      <c r="J17" s="34"/>
    </row>
    <row r="18" customHeight="1" spans="1:10">
      <c r="A18" s="14"/>
      <c r="B18" s="19"/>
      <c r="C18" s="18"/>
      <c r="D18" s="30"/>
      <c r="E18" s="30"/>
      <c r="F18" s="30"/>
      <c r="G18" s="30"/>
      <c r="H18" s="30" t="str">
        <f t="shared" si="0"/>
        <v/>
      </c>
      <c r="I18" s="30" t="str">
        <f t="shared" si="1"/>
        <v/>
      </c>
      <c r="J18" s="34"/>
    </row>
    <row r="19" customHeight="1" spans="1:10">
      <c r="A19" s="14"/>
      <c r="B19" s="19"/>
      <c r="C19" s="18"/>
      <c r="D19" s="30"/>
      <c r="E19" s="30"/>
      <c r="F19" s="30"/>
      <c r="G19" s="30"/>
      <c r="H19" s="30" t="str">
        <f t="shared" si="0"/>
        <v/>
      </c>
      <c r="I19" s="30" t="str">
        <f t="shared" si="1"/>
        <v/>
      </c>
      <c r="J19" s="34"/>
    </row>
    <row r="20" customHeight="1" spans="1:10">
      <c r="A20" s="14"/>
      <c r="B20" s="19"/>
      <c r="C20" s="18"/>
      <c r="D20" s="30"/>
      <c r="E20" s="30"/>
      <c r="F20" s="30"/>
      <c r="G20" s="30"/>
      <c r="H20" s="30" t="str">
        <f t="shared" si="0"/>
        <v/>
      </c>
      <c r="I20" s="30" t="str">
        <f t="shared" si="1"/>
        <v/>
      </c>
      <c r="J20" s="34"/>
    </row>
    <row r="21" customHeight="1" spans="1:10">
      <c r="A21" s="14"/>
      <c r="B21" s="19"/>
      <c r="C21" s="18"/>
      <c r="D21" s="30"/>
      <c r="E21" s="30"/>
      <c r="F21" s="30"/>
      <c r="G21" s="30"/>
      <c r="H21" s="30" t="str">
        <f t="shared" si="0"/>
        <v/>
      </c>
      <c r="I21" s="30" t="str">
        <f t="shared" si="1"/>
        <v/>
      </c>
      <c r="J21" s="34"/>
    </row>
    <row r="22" customHeight="1" spans="1:10">
      <c r="A22" s="14"/>
      <c r="B22" s="19"/>
      <c r="C22" s="18"/>
      <c r="D22" s="30"/>
      <c r="E22" s="30"/>
      <c r="F22" s="30"/>
      <c r="G22" s="30"/>
      <c r="H22" s="30" t="str">
        <f t="shared" si="0"/>
        <v/>
      </c>
      <c r="I22" s="30" t="str">
        <f t="shared" si="1"/>
        <v/>
      </c>
      <c r="J22" s="34"/>
    </row>
    <row r="23" customHeight="1" spans="1:10">
      <c r="A23" s="14"/>
      <c r="B23" s="19"/>
      <c r="C23" s="18"/>
      <c r="D23" s="30"/>
      <c r="E23" s="30"/>
      <c r="F23" s="30"/>
      <c r="G23" s="30"/>
      <c r="H23" s="30" t="str">
        <f t="shared" si="0"/>
        <v/>
      </c>
      <c r="I23" s="30" t="str">
        <f t="shared" si="1"/>
        <v/>
      </c>
      <c r="J23" s="34"/>
    </row>
    <row r="24" customHeight="1" spans="1:10">
      <c r="A24" s="14"/>
      <c r="B24" s="19"/>
      <c r="C24" s="18"/>
      <c r="D24" s="30"/>
      <c r="E24" s="30"/>
      <c r="F24" s="30"/>
      <c r="G24" s="30"/>
      <c r="H24" s="30" t="str">
        <f t="shared" si="0"/>
        <v/>
      </c>
      <c r="I24" s="30" t="str">
        <f t="shared" si="1"/>
        <v/>
      </c>
      <c r="J24" s="34"/>
    </row>
    <row r="25" customHeight="1" spans="1:10">
      <c r="A25" s="14"/>
      <c r="B25" s="19"/>
      <c r="C25" s="18"/>
      <c r="D25" s="30"/>
      <c r="E25" s="30"/>
      <c r="F25" s="30"/>
      <c r="G25" s="30"/>
      <c r="H25" s="30" t="str">
        <f t="shared" si="0"/>
        <v/>
      </c>
      <c r="I25" s="30" t="str">
        <f t="shared" si="1"/>
        <v/>
      </c>
      <c r="J25" s="34"/>
    </row>
    <row r="26" customHeight="1" spans="1:10">
      <c r="A26" s="14"/>
      <c r="B26" s="19"/>
      <c r="C26" s="18"/>
      <c r="D26" s="30"/>
      <c r="E26" s="30"/>
      <c r="F26" s="30"/>
      <c r="G26" s="30"/>
      <c r="H26" s="30" t="str">
        <f t="shared" si="0"/>
        <v/>
      </c>
      <c r="I26" s="30" t="str">
        <f t="shared" si="1"/>
        <v/>
      </c>
      <c r="J26" s="34"/>
    </row>
    <row r="27" customHeight="1" spans="1:10">
      <c r="A27" s="20" t="s">
        <v>319</v>
      </c>
      <c r="B27" s="22"/>
      <c r="C27" s="18"/>
      <c r="D27" s="30">
        <f>SUM(D6:D26)</f>
        <v>0</v>
      </c>
      <c r="E27" s="30"/>
      <c r="F27" s="30">
        <f>SUM(F6:F26)</f>
        <v>0</v>
      </c>
      <c r="G27" s="30">
        <f>SUM(G6:G26)</f>
        <v>0</v>
      </c>
      <c r="H27" s="30" t="str">
        <f t="shared" si="0"/>
        <v/>
      </c>
      <c r="I27" s="30" t="str">
        <f t="shared" si="1"/>
        <v/>
      </c>
      <c r="J27" s="34"/>
    </row>
    <row r="28" customHeight="1" spans="1:8">
      <c r="A28" s="46" t="str">
        <f>封面!D11&amp;封面!G11</f>
        <v>产权持有单位填表人：徐萍</v>
      </c>
      <c r="G28" s="96" t="str">
        <f>"评估人员："&amp;封面!G20</f>
        <v>评估人员：</v>
      </c>
      <c r="H28" s="96"/>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45" display="返回索引页"/>
    <hyperlink ref="B1" location="固定资产汇总!B24" display="返回"/>
  </hyperlinks>
  <printOptions horizontalCentered="1"/>
  <pageMargins left="0.354166666666667" right="0.354166666666667" top="0.786805555555556" bottom="0.786805555555556" header="0.959027777777778" footer="0.511805555555556"/>
  <pageSetup paperSize="9" scale="94" fitToHeight="0" orientation="landscape"/>
  <headerFooter alignWithMargins="0">
    <oddHeader>&amp;R&amp;"宋体,常规"&amp;10表&amp;"Times New Roman,常规"4-9
&amp;"宋体,常规"共&amp;"Times New Roman,常规"&amp;N&amp;"宋体,常规"页第&amp;"Times New Roman,常规"&amp;P&amp;"宋体,常规"页</oddHeader>
  </headerFooter>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A1:R29"/>
  <sheetViews>
    <sheetView topLeftCell="A7" workbookViewId="0">
      <selection activeCell="A27" sqref="A27:C27"/>
    </sheetView>
  </sheetViews>
  <sheetFormatPr defaultColWidth="9" defaultRowHeight="15.75" customHeight="1"/>
  <cols>
    <col min="1" max="1" width="4.375" style="3" customWidth="1"/>
    <col min="2" max="2" width="9.875" style="3" customWidth="1"/>
    <col min="3" max="3" width="11.25" style="3" customWidth="1"/>
    <col min="4" max="4" width="8" style="3" hidden="1" customWidth="1" outlineLevel="1"/>
    <col min="5" max="5" width="7.75" style="3" customWidth="1" collapsed="1"/>
    <col min="6" max="6" width="5.375" style="3" customWidth="1"/>
    <col min="7" max="7" width="7.5" style="3" customWidth="1"/>
    <col min="8" max="11" width="11" style="3" hidden="1" customWidth="1" outlineLevel="1"/>
    <col min="12" max="12" width="13.875" style="3" customWidth="1" collapsed="1"/>
    <col min="13" max="14" width="13.875" style="3" customWidth="1"/>
    <col min="15" max="15" width="7" style="3" customWidth="1"/>
    <col min="16" max="16" width="13.75" style="3" customWidth="1"/>
    <col min="17" max="17" width="5.75" style="3" customWidth="1"/>
    <col min="18" max="18" width="7.125" style="3" customWidth="1"/>
    <col min="19" max="16384" width="9" style="3"/>
  </cols>
  <sheetData>
    <row r="1" spans="1:18">
      <c r="A1" s="4" t="s">
        <v>118</v>
      </c>
      <c r="B1" s="5" t="s">
        <v>240</v>
      </c>
      <c r="C1" s="6"/>
      <c r="D1" s="6"/>
      <c r="E1" s="6"/>
      <c r="F1" s="6"/>
      <c r="G1" s="6"/>
      <c r="H1" s="6"/>
      <c r="I1" s="6"/>
      <c r="J1" s="6"/>
      <c r="K1" s="6"/>
      <c r="L1" s="6"/>
      <c r="M1" s="6"/>
      <c r="N1" s="6"/>
      <c r="O1" s="6"/>
      <c r="P1" s="6"/>
      <c r="Q1" s="6"/>
      <c r="R1" s="6"/>
    </row>
    <row r="2" s="1" customFormat="1" ht="30" customHeight="1" spans="1:18">
      <c r="A2" s="7" t="s">
        <v>633</v>
      </c>
      <c r="B2" s="8"/>
      <c r="C2" s="8"/>
      <c r="D2" s="8"/>
      <c r="E2" s="8"/>
      <c r="F2" s="8"/>
      <c r="G2" s="8"/>
      <c r="H2" s="8"/>
      <c r="I2" s="8"/>
      <c r="J2" s="8"/>
      <c r="K2" s="8"/>
      <c r="L2" s="8"/>
      <c r="M2" s="8"/>
      <c r="N2" s="8"/>
      <c r="O2" s="8"/>
      <c r="P2" s="8"/>
      <c r="Q2" s="8"/>
      <c r="R2" s="8"/>
    </row>
    <row r="3" ht="14.1" customHeight="1" spans="1:18">
      <c r="A3" s="9" t="str">
        <f>CONCATENATE(封面!D9,封面!F9,封面!G9,封面!H9,封面!I9,封面!J9,封面!K9)</f>
        <v>评估基准日：2022年3月28日</v>
      </c>
      <c r="B3" s="9"/>
      <c r="C3" s="9"/>
      <c r="D3" s="9"/>
      <c r="E3" s="9"/>
      <c r="F3" s="9"/>
      <c r="G3" s="25"/>
      <c r="H3" s="25"/>
      <c r="I3" s="25"/>
      <c r="J3" s="25"/>
      <c r="K3" s="25"/>
      <c r="L3" s="25"/>
      <c r="M3" s="25"/>
      <c r="N3" s="25"/>
      <c r="O3" s="25"/>
      <c r="P3" s="25"/>
      <c r="Q3" s="25"/>
      <c r="R3" s="25"/>
    </row>
    <row r="4" customHeight="1" spans="1:18">
      <c r="A4" s="10" t="str">
        <f>封面!D7&amp;封面!F7</f>
        <v>产权持有单位：黑龙江龙煤矿山建设有限公司</v>
      </c>
      <c r="R4" s="33" t="s">
        <v>147</v>
      </c>
    </row>
    <row r="5" s="2" customFormat="1" customHeight="1" spans="1:18">
      <c r="A5" s="11" t="s">
        <v>210</v>
      </c>
      <c r="B5" s="11" t="s">
        <v>634</v>
      </c>
      <c r="C5" s="12" t="s">
        <v>635</v>
      </c>
      <c r="D5" s="13" t="s">
        <v>557</v>
      </c>
      <c r="E5" s="12" t="s">
        <v>407</v>
      </c>
      <c r="F5" s="12" t="s">
        <v>408</v>
      </c>
      <c r="G5" s="12" t="s">
        <v>572</v>
      </c>
      <c r="H5" s="26" t="s">
        <v>243</v>
      </c>
      <c r="I5" s="27"/>
      <c r="J5" s="28" t="s">
        <v>318</v>
      </c>
      <c r="K5" s="29"/>
      <c r="L5" s="11" t="s">
        <v>245</v>
      </c>
      <c r="M5" s="14"/>
      <c r="N5" s="11" t="s">
        <v>246</v>
      </c>
      <c r="O5" s="14"/>
      <c r="P5" s="14"/>
      <c r="Q5" s="12" t="s">
        <v>248</v>
      </c>
      <c r="R5" s="12" t="s">
        <v>213</v>
      </c>
    </row>
    <row r="6" s="2" customFormat="1" customHeight="1" spans="1:18">
      <c r="A6" s="14"/>
      <c r="B6" s="14"/>
      <c r="C6" s="14"/>
      <c r="D6" s="15"/>
      <c r="E6" s="14"/>
      <c r="F6" s="14"/>
      <c r="G6" s="14"/>
      <c r="H6" s="11" t="s">
        <v>491</v>
      </c>
      <c r="I6" s="11" t="s">
        <v>492</v>
      </c>
      <c r="J6" s="11" t="s">
        <v>491</v>
      </c>
      <c r="K6" s="11" t="s">
        <v>492</v>
      </c>
      <c r="L6" s="11" t="s">
        <v>491</v>
      </c>
      <c r="M6" s="11" t="s">
        <v>492</v>
      </c>
      <c r="N6" s="11" t="s">
        <v>491</v>
      </c>
      <c r="O6" s="11" t="s">
        <v>427</v>
      </c>
      <c r="P6" s="11" t="s">
        <v>492</v>
      </c>
      <c r="Q6" s="14"/>
      <c r="R6" s="14"/>
    </row>
    <row r="7" customHeight="1" spans="1:18">
      <c r="A7" s="14"/>
      <c r="B7" s="19"/>
      <c r="C7" s="19"/>
      <c r="D7" s="17"/>
      <c r="E7" s="14"/>
      <c r="F7" s="14"/>
      <c r="G7" s="18"/>
      <c r="H7" s="30"/>
      <c r="I7" s="30"/>
      <c r="J7" s="30"/>
      <c r="K7" s="30"/>
      <c r="L7" s="30"/>
      <c r="M7" s="30"/>
      <c r="N7" s="30"/>
      <c r="O7" s="72"/>
      <c r="P7" s="30">
        <f t="shared" ref="P7:P24" si="0">ROUND(N7*O7/100,0)</f>
        <v>0</v>
      </c>
      <c r="Q7" s="30" t="str">
        <f>IF(M7=0,"",(P7-M7)/M7*100)</f>
        <v/>
      </c>
      <c r="R7" s="34"/>
    </row>
    <row r="8" customHeight="1" spans="1:18">
      <c r="A8" s="14"/>
      <c r="B8" s="19"/>
      <c r="C8" s="19"/>
      <c r="D8" s="17"/>
      <c r="E8" s="14"/>
      <c r="F8" s="14"/>
      <c r="G8" s="18"/>
      <c r="H8" s="30"/>
      <c r="I8" s="30"/>
      <c r="J8" s="30"/>
      <c r="K8" s="30"/>
      <c r="L8" s="30"/>
      <c r="M8" s="30"/>
      <c r="N8" s="30"/>
      <c r="O8" s="72"/>
      <c r="P8" s="30">
        <f t="shared" si="0"/>
        <v>0</v>
      </c>
      <c r="Q8" s="30" t="str">
        <f>IF(M8=0,"",(P8-M8)/M8*100)</f>
        <v/>
      </c>
      <c r="R8" s="34"/>
    </row>
    <row r="9" customHeight="1" spans="1:18">
      <c r="A9" s="14"/>
      <c r="B9" s="19"/>
      <c r="C9" s="19"/>
      <c r="D9" s="17"/>
      <c r="E9" s="14"/>
      <c r="F9" s="14"/>
      <c r="G9" s="18"/>
      <c r="H9" s="30"/>
      <c r="I9" s="30"/>
      <c r="J9" s="30"/>
      <c r="K9" s="30"/>
      <c r="L9" s="30"/>
      <c r="M9" s="30"/>
      <c r="N9" s="30"/>
      <c r="O9" s="72"/>
      <c r="P9" s="30">
        <f t="shared" si="0"/>
        <v>0</v>
      </c>
      <c r="Q9" s="30" t="str">
        <f t="shared" ref="Q9:Q27" si="1">IF(M9=0,"",(P9-M9)/M9*100)</f>
        <v/>
      </c>
      <c r="R9" s="34"/>
    </row>
    <row r="10" customHeight="1" spans="1:18">
      <c r="A10" s="14"/>
      <c r="B10" s="19"/>
      <c r="C10" s="19"/>
      <c r="D10" s="17"/>
      <c r="E10" s="14"/>
      <c r="F10" s="14"/>
      <c r="G10" s="18"/>
      <c r="H10" s="30"/>
      <c r="I10" s="30"/>
      <c r="J10" s="30"/>
      <c r="K10" s="30"/>
      <c r="L10" s="30"/>
      <c r="M10" s="30"/>
      <c r="N10" s="30"/>
      <c r="O10" s="72"/>
      <c r="P10" s="30">
        <f t="shared" si="0"/>
        <v>0</v>
      </c>
      <c r="Q10" s="30" t="str">
        <f t="shared" si="1"/>
        <v/>
      </c>
      <c r="R10" s="34"/>
    </row>
    <row r="11" customHeight="1" spans="1:18">
      <c r="A11" s="14"/>
      <c r="B11" s="19"/>
      <c r="C11" s="19"/>
      <c r="D11" s="17"/>
      <c r="E11" s="14"/>
      <c r="F11" s="14"/>
      <c r="G11" s="18"/>
      <c r="H11" s="30"/>
      <c r="I11" s="30"/>
      <c r="J11" s="30"/>
      <c r="K11" s="30"/>
      <c r="L11" s="30"/>
      <c r="M11" s="30"/>
      <c r="N11" s="30"/>
      <c r="O11" s="72"/>
      <c r="P11" s="30">
        <f t="shared" si="0"/>
        <v>0</v>
      </c>
      <c r="Q11" s="30" t="str">
        <f t="shared" si="1"/>
        <v/>
      </c>
      <c r="R11" s="34"/>
    </row>
    <row r="12" customHeight="1" spans="1:18">
      <c r="A12" s="14"/>
      <c r="B12" s="19"/>
      <c r="C12" s="19"/>
      <c r="D12" s="17"/>
      <c r="E12" s="14"/>
      <c r="F12" s="14"/>
      <c r="G12" s="18"/>
      <c r="H12" s="30"/>
      <c r="I12" s="30"/>
      <c r="J12" s="30"/>
      <c r="K12" s="30"/>
      <c r="L12" s="30"/>
      <c r="M12" s="30"/>
      <c r="N12" s="30"/>
      <c r="O12" s="72"/>
      <c r="P12" s="30">
        <f t="shared" si="0"/>
        <v>0</v>
      </c>
      <c r="Q12" s="30" t="str">
        <f t="shared" si="1"/>
        <v/>
      </c>
      <c r="R12" s="34"/>
    </row>
    <row r="13" customHeight="1" spans="1:18">
      <c r="A13" s="14"/>
      <c r="B13" s="19"/>
      <c r="C13" s="19"/>
      <c r="D13" s="17"/>
      <c r="E13" s="14"/>
      <c r="F13" s="14"/>
      <c r="G13" s="18"/>
      <c r="H13" s="30"/>
      <c r="I13" s="30"/>
      <c r="J13" s="30"/>
      <c r="K13" s="30"/>
      <c r="L13" s="30"/>
      <c r="M13" s="30"/>
      <c r="N13" s="30"/>
      <c r="O13" s="72"/>
      <c r="P13" s="30">
        <f t="shared" si="0"/>
        <v>0</v>
      </c>
      <c r="Q13" s="30" t="str">
        <f t="shared" si="1"/>
        <v/>
      </c>
      <c r="R13" s="34"/>
    </row>
    <row r="14" customHeight="1" spans="1:18">
      <c r="A14" s="14"/>
      <c r="B14" s="19"/>
      <c r="C14" s="19"/>
      <c r="D14" s="17"/>
      <c r="E14" s="14"/>
      <c r="F14" s="14"/>
      <c r="G14" s="18"/>
      <c r="H14" s="30"/>
      <c r="I14" s="30"/>
      <c r="J14" s="30"/>
      <c r="K14" s="30"/>
      <c r="L14" s="30"/>
      <c r="M14" s="30"/>
      <c r="N14" s="30"/>
      <c r="O14" s="72"/>
      <c r="P14" s="30">
        <f t="shared" si="0"/>
        <v>0</v>
      </c>
      <c r="Q14" s="30" t="str">
        <f t="shared" si="1"/>
        <v/>
      </c>
      <c r="R14" s="34"/>
    </row>
    <row r="15" customHeight="1" spans="1:18">
      <c r="A15" s="14"/>
      <c r="B15" s="19"/>
      <c r="C15" s="19"/>
      <c r="D15" s="17"/>
      <c r="E15" s="14"/>
      <c r="F15" s="14"/>
      <c r="G15" s="18"/>
      <c r="H15" s="30"/>
      <c r="I15" s="30"/>
      <c r="J15" s="30"/>
      <c r="K15" s="30"/>
      <c r="L15" s="30"/>
      <c r="M15" s="30"/>
      <c r="N15" s="30"/>
      <c r="O15" s="72"/>
      <c r="P15" s="30">
        <f t="shared" si="0"/>
        <v>0</v>
      </c>
      <c r="Q15" s="30" t="str">
        <f t="shared" si="1"/>
        <v/>
      </c>
      <c r="R15" s="34"/>
    </row>
    <row r="16" customHeight="1" spans="1:18">
      <c r="A16" s="14"/>
      <c r="B16" s="19"/>
      <c r="C16" s="19"/>
      <c r="D16" s="17"/>
      <c r="E16" s="14"/>
      <c r="F16" s="14"/>
      <c r="G16" s="18"/>
      <c r="H16" s="30"/>
      <c r="I16" s="30"/>
      <c r="J16" s="30"/>
      <c r="K16" s="30"/>
      <c r="L16" s="30"/>
      <c r="M16" s="30"/>
      <c r="N16" s="30"/>
      <c r="O16" s="72"/>
      <c r="P16" s="30">
        <f t="shared" si="0"/>
        <v>0</v>
      </c>
      <c r="Q16" s="30" t="str">
        <f t="shared" si="1"/>
        <v/>
      </c>
      <c r="R16" s="34"/>
    </row>
    <row r="17" customHeight="1" spans="1:18">
      <c r="A17" s="14"/>
      <c r="B17" s="19"/>
      <c r="C17" s="19"/>
      <c r="D17" s="17"/>
      <c r="E17" s="14"/>
      <c r="F17" s="14"/>
      <c r="G17" s="18"/>
      <c r="H17" s="30"/>
      <c r="I17" s="30"/>
      <c r="J17" s="30"/>
      <c r="K17" s="30"/>
      <c r="L17" s="30"/>
      <c r="M17" s="30"/>
      <c r="N17" s="30"/>
      <c r="O17" s="72"/>
      <c r="P17" s="30">
        <f t="shared" si="0"/>
        <v>0</v>
      </c>
      <c r="Q17" s="30" t="str">
        <f t="shared" si="1"/>
        <v/>
      </c>
      <c r="R17" s="34"/>
    </row>
    <row r="18" customHeight="1" spans="1:18">
      <c r="A18" s="14"/>
      <c r="B18" s="19"/>
      <c r="C18" s="19"/>
      <c r="D18" s="17"/>
      <c r="E18" s="14"/>
      <c r="F18" s="14"/>
      <c r="G18" s="18"/>
      <c r="H18" s="30"/>
      <c r="I18" s="30"/>
      <c r="J18" s="30"/>
      <c r="K18" s="30"/>
      <c r="L18" s="30"/>
      <c r="M18" s="30"/>
      <c r="N18" s="30"/>
      <c r="O18" s="72"/>
      <c r="P18" s="30">
        <f t="shared" si="0"/>
        <v>0</v>
      </c>
      <c r="Q18" s="30" t="str">
        <f t="shared" si="1"/>
        <v/>
      </c>
      <c r="R18" s="34"/>
    </row>
    <row r="19" customHeight="1" spans="1:18">
      <c r="A19" s="14"/>
      <c r="B19" s="19"/>
      <c r="C19" s="19"/>
      <c r="D19" s="17"/>
      <c r="E19" s="14"/>
      <c r="F19" s="14"/>
      <c r="G19" s="18"/>
      <c r="H19" s="30"/>
      <c r="I19" s="30"/>
      <c r="J19" s="30"/>
      <c r="K19" s="30"/>
      <c r="L19" s="30"/>
      <c r="M19" s="30"/>
      <c r="N19" s="30"/>
      <c r="O19" s="72"/>
      <c r="P19" s="30">
        <f t="shared" si="0"/>
        <v>0</v>
      </c>
      <c r="Q19" s="30" t="str">
        <f t="shared" si="1"/>
        <v/>
      </c>
      <c r="R19" s="34"/>
    </row>
    <row r="20" customHeight="1" spans="1:18">
      <c r="A20" s="14"/>
      <c r="B20" s="19"/>
      <c r="C20" s="19"/>
      <c r="D20" s="17"/>
      <c r="E20" s="14"/>
      <c r="F20" s="14"/>
      <c r="G20" s="18"/>
      <c r="H20" s="30"/>
      <c r="I20" s="30"/>
      <c r="J20" s="30"/>
      <c r="K20" s="30"/>
      <c r="L20" s="30"/>
      <c r="M20" s="30"/>
      <c r="N20" s="30"/>
      <c r="O20" s="72"/>
      <c r="P20" s="30">
        <f t="shared" si="0"/>
        <v>0</v>
      </c>
      <c r="Q20" s="30" t="str">
        <f t="shared" si="1"/>
        <v/>
      </c>
      <c r="R20" s="34"/>
    </row>
    <row r="21" customHeight="1" spans="1:18">
      <c r="A21" s="14"/>
      <c r="B21" s="19"/>
      <c r="C21" s="19"/>
      <c r="D21" s="17"/>
      <c r="E21" s="14"/>
      <c r="F21" s="14"/>
      <c r="G21" s="18"/>
      <c r="H21" s="30"/>
      <c r="I21" s="30"/>
      <c r="J21" s="30"/>
      <c r="K21" s="30"/>
      <c r="L21" s="30"/>
      <c r="M21" s="30"/>
      <c r="N21" s="30"/>
      <c r="O21" s="72"/>
      <c r="P21" s="30">
        <f t="shared" si="0"/>
        <v>0</v>
      </c>
      <c r="Q21" s="30" t="str">
        <f t="shared" si="1"/>
        <v/>
      </c>
      <c r="R21" s="34"/>
    </row>
    <row r="22" customHeight="1" spans="1:18">
      <c r="A22" s="14"/>
      <c r="B22" s="19"/>
      <c r="C22" s="19"/>
      <c r="D22" s="17"/>
      <c r="E22" s="14"/>
      <c r="F22" s="14"/>
      <c r="G22" s="18"/>
      <c r="H22" s="30"/>
      <c r="I22" s="30"/>
      <c r="J22" s="30"/>
      <c r="K22" s="30"/>
      <c r="L22" s="30"/>
      <c r="M22" s="30"/>
      <c r="N22" s="30"/>
      <c r="O22" s="72"/>
      <c r="P22" s="30">
        <f t="shared" si="0"/>
        <v>0</v>
      </c>
      <c r="Q22" s="30" t="str">
        <f t="shared" si="1"/>
        <v/>
      </c>
      <c r="R22" s="34"/>
    </row>
    <row r="23" customHeight="1" spans="1:18">
      <c r="A23" s="14"/>
      <c r="B23" s="19"/>
      <c r="C23" s="19"/>
      <c r="D23" s="17"/>
      <c r="E23" s="14"/>
      <c r="F23" s="14"/>
      <c r="G23" s="18"/>
      <c r="H23" s="30"/>
      <c r="I23" s="30"/>
      <c r="J23" s="30"/>
      <c r="K23" s="30"/>
      <c r="L23" s="30"/>
      <c r="M23" s="30"/>
      <c r="N23" s="30"/>
      <c r="O23" s="72"/>
      <c r="P23" s="30">
        <f t="shared" si="0"/>
        <v>0</v>
      </c>
      <c r="Q23" s="30" t="str">
        <f t="shared" si="1"/>
        <v/>
      </c>
      <c r="R23" s="34"/>
    </row>
    <row r="24" customHeight="1" spans="1:18">
      <c r="A24" s="14"/>
      <c r="B24" s="19"/>
      <c r="C24" s="19"/>
      <c r="D24" s="17"/>
      <c r="E24" s="14"/>
      <c r="F24" s="14"/>
      <c r="G24" s="18"/>
      <c r="H24" s="30"/>
      <c r="I24" s="30"/>
      <c r="J24" s="30"/>
      <c r="K24" s="30"/>
      <c r="L24" s="30"/>
      <c r="M24" s="30"/>
      <c r="N24" s="30"/>
      <c r="O24" s="72"/>
      <c r="P24" s="30">
        <f t="shared" si="0"/>
        <v>0</v>
      </c>
      <c r="Q24" s="30" t="str">
        <f t="shared" si="1"/>
        <v/>
      </c>
      <c r="R24" s="34"/>
    </row>
    <row r="25" customHeight="1" spans="1:18">
      <c r="A25" s="11" t="s">
        <v>357</v>
      </c>
      <c r="B25" s="11"/>
      <c r="C25" s="11"/>
      <c r="D25" s="17"/>
      <c r="E25" s="14"/>
      <c r="F25" s="14"/>
      <c r="G25" s="18"/>
      <c r="H25" s="30">
        <f t="shared" ref="H25:P25" si="2">SUM(H7:H24)</f>
        <v>0</v>
      </c>
      <c r="I25" s="30">
        <f t="shared" si="2"/>
        <v>0</v>
      </c>
      <c r="J25" s="30"/>
      <c r="K25" s="30"/>
      <c r="L25" s="30">
        <f t="shared" si="2"/>
        <v>0</v>
      </c>
      <c r="M25" s="30">
        <f t="shared" si="2"/>
        <v>0</v>
      </c>
      <c r="N25" s="30">
        <f t="shared" si="2"/>
        <v>0</v>
      </c>
      <c r="O25" s="72"/>
      <c r="P25" s="30">
        <f t="shared" si="2"/>
        <v>0</v>
      </c>
      <c r="Q25" s="30" t="str">
        <f t="shared" si="1"/>
        <v/>
      </c>
      <c r="R25" s="34"/>
    </row>
    <row r="26" customHeight="1" spans="1:18">
      <c r="A26" s="11" t="s">
        <v>636</v>
      </c>
      <c r="B26" s="11"/>
      <c r="C26" s="11"/>
      <c r="D26" s="17"/>
      <c r="E26" s="14"/>
      <c r="F26" s="14"/>
      <c r="G26" s="18"/>
      <c r="H26" s="30"/>
      <c r="I26" s="30"/>
      <c r="J26" s="30"/>
      <c r="K26" s="30"/>
      <c r="L26" s="30"/>
      <c r="M26" s="30">
        <f>I26</f>
        <v>0</v>
      </c>
      <c r="N26" s="30"/>
      <c r="O26" s="72"/>
      <c r="P26" s="30">
        <v>0</v>
      </c>
      <c r="Q26" s="30" t="str">
        <f t="shared" si="1"/>
        <v/>
      </c>
      <c r="R26" s="34"/>
    </row>
    <row r="27" customHeight="1" spans="1:18">
      <c r="A27" s="11" t="s">
        <v>374</v>
      </c>
      <c r="B27" s="11"/>
      <c r="C27" s="11"/>
      <c r="D27" s="100"/>
      <c r="E27" s="14"/>
      <c r="F27" s="14"/>
      <c r="G27" s="18"/>
      <c r="H27" s="30">
        <f t="shared" ref="H27:P27" si="3">H25-H26</f>
        <v>0</v>
      </c>
      <c r="I27" s="30">
        <f t="shared" si="3"/>
        <v>0</v>
      </c>
      <c r="J27" s="30"/>
      <c r="K27" s="30"/>
      <c r="L27" s="30">
        <f t="shared" si="3"/>
        <v>0</v>
      </c>
      <c r="M27" s="30">
        <f t="shared" si="3"/>
        <v>0</v>
      </c>
      <c r="N27" s="30">
        <f t="shared" si="3"/>
        <v>0</v>
      </c>
      <c r="O27" s="72"/>
      <c r="P27" s="30">
        <f t="shared" si="3"/>
        <v>0</v>
      </c>
      <c r="Q27" s="30" t="str">
        <f t="shared" si="1"/>
        <v/>
      </c>
      <c r="R27" s="34"/>
    </row>
    <row r="28" customHeight="1" spans="1:12">
      <c r="A28" s="46" t="str">
        <f>封面!D11&amp;封面!G11</f>
        <v>产权持有单位填表人：徐萍</v>
      </c>
      <c r="L28" s="96" t="str">
        <f>"评估人员："&amp;封面!G30</f>
        <v>评估人员：</v>
      </c>
    </row>
    <row r="29" customHeight="1" spans="1:1">
      <c r="A29" s="46" t="str">
        <f>CONCATENATE(封面!D13,封面!F13,封面!G13,封面!H13,封面!I13,封面!J13,封面!K13)</f>
        <v>填表日期：2022年4月1日</v>
      </c>
    </row>
  </sheetData>
  <mergeCells count="18">
    <mergeCell ref="A2:R2"/>
    <mergeCell ref="A3:R3"/>
    <mergeCell ref="H5:I5"/>
    <mergeCell ref="J5:K5"/>
    <mergeCell ref="L5:M5"/>
    <mergeCell ref="N5:P5"/>
    <mergeCell ref="A25:C25"/>
    <mergeCell ref="A26:C26"/>
    <mergeCell ref="A27:C27"/>
    <mergeCell ref="A5:A6"/>
    <mergeCell ref="B5:B6"/>
    <mergeCell ref="C5:C6"/>
    <mergeCell ref="D5:D6"/>
    <mergeCell ref="E5:E6"/>
    <mergeCell ref="F5:F6"/>
    <mergeCell ref="G5:G6"/>
    <mergeCell ref="Q5:Q6"/>
    <mergeCell ref="R5:R6"/>
  </mergeCells>
  <hyperlinks>
    <hyperlink ref="A1" location="索引目录!D46" display="返回索引页"/>
    <hyperlink ref="B1" location="固定资产汇总!B26" display="返回"/>
  </hyperlinks>
  <printOptions horizontalCentered="1"/>
  <pageMargins left="0.354166666666667" right="0.354166666666667" top="0.786805555555556" bottom="0.786805555555556" header="1.02291666666667" footer="0.511805555555556"/>
  <pageSetup paperSize="9" fitToHeight="0" orientation="landscape"/>
  <headerFooter alignWithMargins="0">
    <oddHeader>&amp;R&amp;"宋体,常规"&amp;10表&amp;"Times New Roman,常规"4-10
&amp;"宋体,常规"共&amp;"Times New Roman,常规"&amp;N&amp;"宋体,常规"页第&amp;"Times New Roman,常规"&amp;P&amp;"宋体,常规"页</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topLeftCell="A10" workbookViewId="0">
      <selection activeCell="G9" sqref="G9"/>
    </sheetView>
  </sheetViews>
  <sheetFormatPr defaultColWidth="7" defaultRowHeight="18" customHeight="1"/>
  <cols>
    <col min="1" max="1" width="21.375" style="340" customWidth="1"/>
    <col min="2" max="2" width="4.5" style="341" customWidth="1"/>
    <col min="3" max="4" width="17.125" style="342" customWidth="1"/>
    <col min="5" max="5" width="8.375" style="340" customWidth="1"/>
    <col min="6" max="6" width="23" style="340" customWidth="1"/>
    <col min="7" max="7" width="4.625" style="341" customWidth="1"/>
    <col min="8" max="9" width="20.5" style="342" customWidth="1"/>
    <col min="10" max="10" width="15.625" style="340" customWidth="1"/>
    <col min="11" max="16384" width="7" style="340"/>
  </cols>
  <sheetData>
    <row r="1" s="337" customFormat="1" customHeight="1" spans="1:10">
      <c r="A1" s="343" t="s">
        <v>118</v>
      </c>
      <c r="B1" s="344"/>
      <c r="C1" s="344"/>
      <c r="D1" s="344"/>
      <c r="E1" s="344"/>
      <c r="F1" s="344"/>
      <c r="G1" s="344"/>
      <c r="H1" s="344"/>
      <c r="I1" s="344"/>
      <c r="J1" s="344"/>
    </row>
    <row r="2" s="337" customFormat="1" customHeight="1" spans="1:10">
      <c r="A2" s="345" t="s">
        <v>36</v>
      </c>
      <c r="B2" s="344"/>
      <c r="C2" s="344"/>
      <c r="D2" s="344"/>
      <c r="E2" s="344"/>
      <c r="F2" s="344"/>
      <c r="G2" s="344"/>
      <c r="H2" s="344"/>
      <c r="I2" s="344"/>
      <c r="J2" s="344"/>
    </row>
    <row r="3" s="338" customFormat="1" customHeight="1" spans="1:10">
      <c r="A3" s="346" t="str">
        <f>CONCATENATE(封面!F9,封面!G9,封面!H9,封面!I9,封面!J9,封面!K9)</f>
        <v>2022年3月28日</v>
      </c>
      <c r="B3" s="346"/>
      <c r="C3" s="346"/>
      <c r="D3" s="346"/>
      <c r="E3" s="346"/>
      <c r="F3" s="346"/>
      <c r="G3" s="346"/>
      <c r="H3" s="346"/>
      <c r="I3" s="346"/>
      <c r="J3" s="346"/>
    </row>
    <row r="4" customHeight="1" spans="1:10">
      <c r="A4" s="347" t="str">
        <f>"编制单位:"&amp;封面!F7</f>
        <v>编制单位:黑龙江龙煤矿山建设有限公司</v>
      </c>
      <c r="B4" s="348"/>
      <c r="C4" s="348"/>
      <c r="E4" s="349"/>
      <c r="J4" s="378" t="s">
        <v>147</v>
      </c>
    </row>
    <row r="5" s="339" customFormat="1" customHeight="1" spans="1:10">
      <c r="A5" s="350" t="s">
        <v>209</v>
      </c>
      <c r="B5" s="350" t="s">
        <v>210</v>
      </c>
      <c r="C5" s="350" t="s">
        <v>211</v>
      </c>
      <c r="D5" s="350" t="s">
        <v>212</v>
      </c>
      <c r="E5" s="351" t="s">
        <v>213</v>
      </c>
      <c r="F5" s="352" t="s">
        <v>214</v>
      </c>
      <c r="G5" s="350" t="s">
        <v>210</v>
      </c>
      <c r="H5" s="350" t="s">
        <v>211</v>
      </c>
      <c r="I5" s="350" t="s">
        <v>212</v>
      </c>
      <c r="J5" s="350" t="s">
        <v>213</v>
      </c>
    </row>
    <row r="6" customHeight="1" spans="1:10">
      <c r="A6" s="353" t="s">
        <v>215</v>
      </c>
      <c r="B6" s="354">
        <v>1</v>
      </c>
      <c r="C6" s="355"/>
      <c r="D6" s="355"/>
      <c r="E6" s="356"/>
      <c r="F6" s="357" t="s">
        <v>216</v>
      </c>
      <c r="G6" s="354">
        <v>34</v>
      </c>
      <c r="H6" s="358"/>
      <c r="I6" s="358"/>
      <c r="J6" s="379"/>
    </row>
    <row r="7" customHeight="1" spans="1:10">
      <c r="A7" s="359" t="s">
        <v>40</v>
      </c>
      <c r="B7" s="354">
        <v>2</v>
      </c>
      <c r="C7" s="360"/>
      <c r="D7" s="360"/>
      <c r="E7" s="356"/>
      <c r="F7" s="359" t="s">
        <v>43</v>
      </c>
      <c r="G7" s="354">
        <v>35</v>
      </c>
      <c r="H7" s="360"/>
      <c r="I7" s="360"/>
      <c r="J7" s="379"/>
    </row>
    <row r="8" customHeight="1" spans="1:10">
      <c r="A8" s="359" t="s">
        <v>48</v>
      </c>
      <c r="B8" s="354">
        <v>3</v>
      </c>
      <c r="C8" s="360"/>
      <c r="D8" s="360"/>
      <c r="E8" s="356"/>
      <c r="F8" s="359" t="s">
        <v>45</v>
      </c>
      <c r="G8" s="354">
        <v>36</v>
      </c>
      <c r="H8" s="360"/>
      <c r="I8" s="360"/>
      <c r="J8" s="379"/>
    </row>
    <row r="9" customHeight="1" spans="1:10">
      <c r="A9" s="359" t="s">
        <v>55</v>
      </c>
      <c r="B9" s="354">
        <v>4</v>
      </c>
      <c r="C9" s="360"/>
      <c r="D9" s="360"/>
      <c r="E9" s="356"/>
      <c r="F9" s="359" t="s">
        <v>47</v>
      </c>
      <c r="G9" s="354">
        <v>37</v>
      </c>
      <c r="H9" s="360"/>
      <c r="I9" s="360"/>
      <c r="J9" s="379"/>
    </row>
    <row r="10" customHeight="1" spans="1:10">
      <c r="A10" s="359" t="s">
        <v>57</v>
      </c>
      <c r="B10" s="354">
        <v>5</v>
      </c>
      <c r="C10" s="360"/>
      <c r="D10" s="360"/>
      <c r="E10" s="356"/>
      <c r="F10" s="359" t="s">
        <v>50</v>
      </c>
      <c r="G10" s="354">
        <v>38</v>
      </c>
      <c r="H10" s="360"/>
      <c r="I10" s="360"/>
      <c r="J10" s="379"/>
    </row>
    <row r="11" customHeight="1" spans="1:10">
      <c r="A11" s="359" t="s">
        <v>217</v>
      </c>
      <c r="B11" s="354">
        <v>6</v>
      </c>
      <c r="C11" s="360"/>
      <c r="D11" s="360"/>
      <c r="E11" s="356"/>
      <c r="F11" s="359" t="s">
        <v>52</v>
      </c>
      <c r="G11" s="354">
        <v>39</v>
      </c>
      <c r="H11" s="360"/>
      <c r="I11" s="360"/>
      <c r="J11" s="379"/>
    </row>
    <row r="12" customHeight="1" spans="1:10">
      <c r="A12" s="359" t="s">
        <v>61</v>
      </c>
      <c r="B12" s="354">
        <v>7</v>
      </c>
      <c r="C12" s="360"/>
      <c r="D12" s="360"/>
      <c r="E12" s="356"/>
      <c r="F12" s="359" t="s">
        <v>54</v>
      </c>
      <c r="G12" s="354">
        <v>40</v>
      </c>
      <c r="H12" s="360"/>
      <c r="I12" s="360"/>
      <c r="J12" s="379"/>
    </row>
    <row r="13" customHeight="1" spans="1:10">
      <c r="A13" s="359" t="s">
        <v>63</v>
      </c>
      <c r="B13" s="354">
        <v>8</v>
      </c>
      <c r="C13" s="358"/>
      <c r="D13" s="358"/>
      <c r="E13" s="356"/>
      <c r="F13" s="359" t="s">
        <v>56</v>
      </c>
      <c r="G13" s="354">
        <v>41</v>
      </c>
      <c r="H13" s="360"/>
      <c r="I13" s="360"/>
      <c r="J13" s="379"/>
    </row>
    <row r="14" customHeight="1" spans="1:10">
      <c r="A14" s="359" t="s">
        <v>65</v>
      </c>
      <c r="B14" s="354">
        <v>9</v>
      </c>
      <c r="C14" s="358"/>
      <c r="D14" s="358"/>
      <c r="E14" s="356"/>
      <c r="F14" s="359" t="s">
        <v>58</v>
      </c>
      <c r="G14" s="354">
        <v>42</v>
      </c>
      <c r="H14" s="360"/>
      <c r="I14" s="360"/>
      <c r="J14" s="379"/>
    </row>
    <row r="15" customHeight="1" spans="1:10">
      <c r="A15" s="359" t="s">
        <v>67</v>
      </c>
      <c r="B15" s="354">
        <v>10</v>
      </c>
      <c r="C15" s="358"/>
      <c r="D15" s="358"/>
      <c r="E15" s="356"/>
      <c r="F15" s="359" t="s">
        <v>218</v>
      </c>
      <c r="G15" s="354">
        <v>43</v>
      </c>
      <c r="H15" s="360"/>
      <c r="I15" s="360"/>
      <c r="J15" s="379"/>
    </row>
    <row r="16" customHeight="1" spans="1:10">
      <c r="A16" s="359" t="s">
        <v>219</v>
      </c>
      <c r="B16" s="354">
        <v>11</v>
      </c>
      <c r="C16" s="358"/>
      <c r="D16" s="358"/>
      <c r="E16" s="356"/>
      <c r="F16" s="359" t="s">
        <v>62</v>
      </c>
      <c r="G16" s="354">
        <v>44</v>
      </c>
      <c r="H16" s="360"/>
      <c r="I16" s="360"/>
      <c r="J16" s="379"/>
    </row>
    <row r="17" customHeight="1" spans="1:10">
      <c r="A17" s="359" t="s">
        <v>85</v>
      </c>
      <c r="B17" s="354">
        <v>12</v>
      </c>
      <c r="C17" s="358"/>
      <c r="D17" s="358"/>
      <c r="E17" s="356"/>
      <c r="F17" s="359" t="s">
        <v>64</v>
      </c>
      <c r="G17" s="354">
        <v>45</v>
      </c>
      <c r="H17" s="360"/>
      <c r="I17" s="360"/>
      <c r="J17" s="379"/>
    </row>
    <row r="18" customHeight="1" spans="1:10">
      <c r="A18" s="361" t="s">
        <v>220</v>
      </c>
      <c r="B18" s="354">
        <v>13</v>
      </c>
      <c r="C18" s="358">
        <f>SUM(C7:C17)</f>
        <v>0</v>
      </c>
      <c r="D18" s="358">
        <f>SUM(D7:D17)</f>
        <v>0</v>
      </c>
      <c r="E18" s="356"/>
      <c r="F18" s="359" t="s">
        <v>66</v>
      </c>
      <c r="G18" s="354">
        <v>46</v>
      </c>
      <c r="H18" s="360"/>
      <c r="I18" s="360"/>
      <c r="J18" s="379"/>
    </row>
    <row r="19" customHeight="1" spans="1:10">
      <c r="A19" s="362" t="s">
        <v>221</v>
      </c>
      <c r="B19" s="354">
        <v>14</v>
      </c>
      <c r="C19" s="360"/>
      <c r="D19" s="360"/>
      <c r="E19" s="356"/>
      <c r="F19" s="363" t="s">
        <v>222</v>
      </c>
      <c r="G19" s="354">
        <v>47</v>
      </c>
      <c r="H19" s="360">
        <f>SUM(H7:H18)</f>
        <v>0</v>
      </c>
      <c r="I19" s="360">
        <f>SUM(I7:I18)</f>
        <v>0</v>
      </c>
      <c r="J19" s="379"/>
    </row>
    <row r="20" customHeight="1" spans="1:10">
      <c r="A20" s="359" t="s">
        <v>87</v>
      </c>
      <c r="B20" s="354">
        <v>15</v>
      </c>
      <c r="C20" s="358"/>
      <c r="D20" s="358"/>
      <c r="E20" s="356"/>
      <c r="F20" s="364" t="s">
        <v>223</v>
      </c>
      <c r="G20" s="354">
        <v>48</v>
      </c>
      <c r="H20" s="360"/>
      <c r="I20" s="360"/>
      <c r="J20" s="379"/>
    </row>
    <row r="21" customHeight="1" spans="1:10">
      <c r="A21" s="359" t="s">
        <v>89</v>
      </c>
      <c r="B21" s="354">
        <v>16</v>
      </c>
      <c r="C21" s="358"/>
      <c r="D21" s="358"/>
      <c r="E21" s="356"/>
      <c r="F21" s="359" t="s">
        <v>72</v>
      </c>
      <c r="G21" s="354">
        <v>49</v>
      </c>
      <c r="H21" s="360"/>
      <c r="I21" s="360"/>
      <c r="J21" s="379"/>
    </row>
    <row r="22" customHeight="1" spans="1:10">
      <c r="A22" s="359" t="s">
        <v>90</v>
      </c>
      <c r="B22" s="354">
        <v>17</v>
      </c>
      <c r="C22" s="358"/>
      <c r="D22" s="358"/>
      <c r="E22" s="356"/>
      <c r="F22" s="359" t="s">
        <v>74</v>
      </c>
      <c r="G22" s="354">
        <v>50</v>
      </c>
      <c r="H22" s="360"/>
      <c r="I22" s="360"/>
      <c r="J22" s="379"/>
    </row>
    <row r="23" customHeight="1" spans="1:10">
      <c r="A23" s="359" t="s">
        <v>91</v>
      </c>
      <c r="B23" s="354">
        <v>18</v>
      </c>
      <c r="C23" s="358"/>
      <c r="D23" s="358"/>
      <c r="E23" s="356"/>
      <c r="F23" s="359" t="s">
        <v>76</v>
      </c>
      <c r="G23" s="354">
        <v>51</v>
      </c>
      <c r="H23" s="360"/>
      <c r="I23" s="360"/>
      <c r="J23" s="379"/>
    </row>
    <row r="24" customHeight="1" spans="1:10">
      <c r="A24" s="359" t="s">
        <v>92</v>
      </c>
      <c r="B24" s="354">
        <v>19</v>
      </c>
      <c r="C24" s="358"/>
      <c r="D24" s="358"/>
      <c r="E24" s="356"/>
      <c r="F24" s="359" t="s">
        <v>78</v>
      </c>
      <c r="G24" s="354">
        <v>52</v>
      </c>
      <c r="H24" s="360"/>
      <c r="I24" s="360"/>
      <c r="J24" s="379"/>
    </row>
    <row r="25" customHeight="1" spans="1:10">
      <c r="A25" s="359" t="s">
        <v>93</v>
      </c>
      <c r="B25" s="354">
        <v>20</v>
      </c>
      <c r="C25" s="358"/>
      <c r="D25" s="358"/>
      <c r="E25" s="356"/>
      <c r="F25" s="359" t="s">
        <v>80</v>
      </c>
      <c r="G25" s="354">
        <v>53</v>
      </c>
      <c r="H25" s="360"/>
      <c r="I25" s="360"/>
      <c r="J25" s="379"/>
    </row>
    <row r="26" customHeight="1" spans="1:10">
      <c r="A26" s="359" t="s">
        <v>101</v>
      </c>
      <c r="B26" s="354">
        <v>21</v>
      </c>
      <c r="C26" s="358"/>
      <c r="D26" s="358"/>
      <c r="E26" s="356"/>
      <c r="F26" s="359" t="s">
        <v>82</v>
      </c>
      <c r="G26" s="354">
        <v>54</v>
      </c>
      <c r="H26" s="358"/>
      <c r="I26" s="358"/>
      <c r="J26" s="380"/>
    </row>
    <row r="27" customHeight="1" spans="1:10">
      <c r="A27" s="359" t="s">
        <v>104</v>
      </c>
      <c r="B27" s="354">
        <v>22</v>
      </c>
      <c r="C27" s="358"/>
      <c r="D27" s="358"/>
      <c r="E27" s="356"/>
      <c r="F27" s="359" t="s">
        <v>84</v>
      </c>
      <c r="G27" s="354">
        <v>55</v>
      </c>
      <c r="H27" s="358"/>
      <c r="I27" s="358"/>
      <c r="J27" s="379"/>
    </row>
    <row r="28" customHeight="1" spans="1:10">
      <c r="A28" s="359" t="s">
        <v>105</v>
      </c>
      <c r="B28" s="354">
        <v>23</v>
      </c>
      <c r="C28" s="358"/>
      <c r="D28" s="358"/>
      <c r="E28" s="356"/>
      <c r="F28" s="363" t="s">
        <v>224</v>
      </c>
      <c r="G28" s="354">
        <v>56</v>
      </c>
      <c r="H28" s="360">
        <f>SUM(H21:H27)</f>
        <v>0</v>
      </c>
      <c r="I28" s="360">
        <f>SUM(I21:I27)</f>
        <v>0</v>
      </c>
      <c r="J28" s="379"/>
    </row>
    <row r="29" customHeight="1" spans="1:10">
      <c r="A29" s="359" t="s">
        <v>106</v>
      </c>
      <c r="B29" s="354">
        <v>24</v>
      </c>
      <c r="C29" s="358"/>
      <c r="D29" s="358"/>
      <c r="E29" s="356"/>
      <c r="F29" s="365" t="s">
        <v>225</v>
      </c>
      <c r="G29" s="366">
        <v>57</v>
      </c>
      <c r="H29" s="367">
        <f>H19+H28</f>
        <v>0</v>
      </c>
      <c r="I29" s="367">
        <f>I19+I28</f>
        <v>0</v>
      </c>
      <c r="J29" s="381"/>
    </row>
    <row r="30" customHeight="1" spans="1:10">
      <c r="A30" s="359" t="s">
        <v>107</v>
      </c>
      <c r="B30" s="354">
        <v>25</v>
      </c>
      <c r="C30" s="358"/>
      <c r="D30" s="358"/>
      <c r="E30" s="356"/>
      <c r="F30" s="357" t="s">
        <v>226</v>
      </c>
      <c r="G30" s="354">
        <v>58</v>
      </c>
      <c r="H30" s="358"/>
      <c r="I30" s="358"/>
      <c r="J30" s="379"/>
    </row>
    <row r="31" customHeight="1" spans="1:10">
      <c r="A31" s="359" t="s">
        <v>108</v>
      </c>
      <c r="B31" s="354">
        <v>26</v>
      </c>
      <c r="C31" s="358"/>
      <c r="D31" s="358"/>
      <c r="E31" s="356"/>
      <c r="F31" s="359" t="s">
        <v>181</v>
      </c>
      <c r="G31" s="354">
        <v>59</v>
      </c>
      <c r="H31" s="360"/>
      <c r="I31" s="360"/>
      <c r="J31" s="379"/>
    </row>
    <row r="32" customHeight="1" spans="1:10">
      <c r="A32" s="359" t="s">
        <v>111</v>
      </c>
      <c r="B32" s="354">
        <v>27</v>
      </c>
      <c r="C32" s="358"/>
      <c r="D32" s="358"/>
      <c r="E32" s="356"/>
      <c r="F32" s="359" t="s">
        <v>227</v>
      </c>
      <c r="G32" s="354">
        <v>60</v>
      </c>
      <c r="H32" s="360"/>
      <c r="I32" s="360"/>
      <c r="J32" s="379"/>
    </row>
    <row r="33" customHeight="1" spans="1:10">
      <c r="A33" s="359" t="s">
        <v>112</v>
      </c>
      <c r="B33" s="354">
        <v>28</v>
      </c>
      <c r="C33" s="358"/>
      <c r="D33" s="358"/>
      <c r="E33" s="356"/>
      <c r="F33" s="359" t="s">
        <v>228</v>
      </c>
      <c r="G33" s="354">
        <v>61</v>
      </c>
      <c r="J33" s="379"/>
    </row>
    <row r="34" customHeight="1" spans="1:10">
      <c r="A34" s="359" t="s">
        <v>114</v>
      </c>
      <c r="B34" s="354">
        <v>29</v>
      </c>
      <c r="C34" s="358"/>
      <c r="D34" s="358"/>
      <c r="E34" s="356"/>
      <c r="F34" s="359" t="s">
        <v>229</v>
      </c>
      <c r="G34" s="354">
        <v>62</v>
      </c>
      <c r="H34" s="358"/>
      <c r="I34" s="358"/>
      <c r="J34" s="379"/>
    </row>
    <row r="35" customHeight="1" spans="1:10">
      <c r="A35" s="359" t="s">
        <v>115</v>
      </c>
      <c r="B35" s="354">
        <v>30</v>
      </c>
      <c r="C35" s="358"/>
      <c r="D35" s="358"/>
      <c r="E35" s="356"/>
      <c r="F35" s="359" t="s">
        <v>230</v>
      </c>
      <c r="G35" s="354">
        <v>63</v>
      </c>
      <c r="H35" s="360"/>
      <c r="I35" s="360"/>
      <c r="J35" s="379"/>
    </row>
    <row r="36" customHeight="1" spans="1:10">
      <c r="A36" s="359" t="s">
        <v>116</v>
      </c>
      <c r="B36" s="354">
        <v>31</v>
      </c>
      <c r="C36" s="358"/>
      <c r="D36" s="358"/>
      <c r="E36" s="356"/>
      <c r="F36" s="368" t="s">
        <v>231</v>
      </c>
      <c r="G36" s="366">
        <v>64</v>
      </c>
      <c r="H36" s="369">
        <f>SUM(H31,H32,H34,H35)</f>
        <v>0</v>
      </c>
      <c r="I36" s="369">
        <f>SUM(I31,I32,I34,I35)</f>
        <v>0</v>
      </c>
      <c r="J36" s="379"/>
    </row>
    <row r="37" customHeight="1" spans="1:10">
      <c r="A37" s="361" t="s">
        <v>232</v>
      </c>
      <c r="B37" s="354">
        <v>32</v>
      </c>
      <c r="C37" s="358">
        <f>SUM(C20:C36)</f>
        <v>0</v>
      </c>
      <c r="D37" s="358">
        <f>SUM(D20:D36)</f>
        <v>0</v>
      </c>
      <c r="E37" s="356"/>
      <c r="J37" s="382"/>
    </row>
    <row r="38" customHeight="1" spans="1:10">
      <c r="A38" s="370" t="s">
        <v>233</v>
      </c>
      <c r="B38" s="371">
        <v>33</v>
      </c>
      <c r="C38" s="372">
        <f>SUM(C37,C18)</f>
        <v>0</v>
      </c>
      <c r="D38" s="372">
        <f>SUM(D37,D18)</f>
        <v>0</v>
      </c>
      <c r="E38" s="373"/>
      <c r="F38" s="368" t="s">
        <v>234</v>
      </c>
      <c r="G38" s="366">
        <v>65</v>
      </c>
      <c r="H38" s="369">
        <f>H29+H36</f>
        <v>0</v>
      </c>
      <c r="I38" s="369">
        <f>I29+I36</f>
        <v>0</v>
      </c>
      <c r="J38" s="382"/>
    </row>
    <row r="39" customHeight="1" spans="1:10">
      <c r="A39" s="374"/>
      <c r="B39" s="354"/>
      <c r="C39" s="358"/>
      <c r="D39" s="358"/>
      <c r="E39" s="356"/>
      <c r="F39" s="357" t="s">
        <v>235</v>
      </c>
      <c r="G39" s="354">
        <v>66</v>
      </c>
      <c r="H39" s="358">
        <f>H38-C38</f>
        <v>0</v>
      </c>
      <c r="I39" s="358">
        <f>I38-D38</f>
        <v>0</v>
      </c>
      <c r="J39" s="379"/>
    </row>
    <row r="40" customHeight="1" spans="3:9">
      <c r="C40" s="375" t="s">
        <v>236</v>
      </c>
      <c r="D40" s="340"/>
      <c r="E40" s="376" t="s">
        <v>237</v>
      </c>
      <c r="F40" s="340" t="str">
        <f>IF(基本情况!I8="","",基本情况!I8)</f>
        <v/>
      </c>
      <c r="H40" s="377" t="s">
        <v>238</v>
      </c>
      <c r="I40" s="340" t="str">
        <f>IF(基本情况!I5="","",基本情况!I5)</f>
        <v/>
      </c>
    </row>
  </sheetData>
  <sheetProtection formatCells="0" formatRows="0" insertRows="0" deleteRows="0" sort="0" autoFilter="0" pivotTables="0"/>
  <mergeCells count="3">
    <mergeCell ref="A2:J2"/>
    <mergeCell ref="A3:J3"/>
    <mergeCell ref="A4:C4"/>
  </mergeCells>
  <hyperlinks>
    <hyperlink ref="A1" location="索引目录!C4" display="返回索引页"/>
  </hyperlinks>
  <printOptions horizontalCentered="1"/>
  <pageMargins left="1.10138888888889" right="0.432638888888889" top="0.393055555555556" bottom="0.196527777777778" header="0.511805555555556" footer="0.511805555555556"/>
  <pageSetup paperSize="9" scale="77" orientation="landscape"/>
  <headerFooter alignWithMargins="0"/>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A1:S29"/>
  <sheetViews>
    <sheetView topLeftCell="A7" workbookViewId="0">
      <selection activeCell="A27" sqref="A27:C27"/>
    </sheetView>
  </sheetViews>
  <sheetFormatPr defaultColWidth="9" defaultRowHeight="15.75" customHeight="1"/>
  <cols>
    <col min="1" max="1" width="4.375" style="3" customWidth="1"/>
    <col min="2" max="2" width="6.875" style="3" customWidth="1"/>
    <col min="3" max="3" width="13" style="3" customWidth="1"/>
    <col min="4" max="4" width="8" style="3" hidden="1" customWidth="1" outlineLevel="1"/>
    <col min="5" max="5" width="9" style="3" collapsed="1"/>
    <col min="6" max="6" width="6.25" style="3" customWidth="1"/>
    <col min="7" max="7" width="8.75" style="3" customWidth="1"/>
    <col min="8" max="8" width="11.875" style="3" customWidth="1"/>
    <col min="9" max="12" width="11" style="3" hidden="1" customWidth="1" outlineLevel="1"/>
    <col min="13" max="13" width="11" style="3" customWidth="1" collapsed="1"/>
    <col min="14" max="15" width="11" style="3" customWidth="1"/>
    <col min="16" max="16" width="7" style="3" customWidth="1"/>
    <col min="17" max="17" width="11" style="3" customWidth="1"/>
    <col min="18" max="18" width="5.125" style="3" customWidth="1"/>
    <col min="19" max="19" width="5.5" style="3" customWidth="1"/>
    <col min="20" max="16384" width="9" style="3"/>
  </cols>
  <sheetData>
    <row r="1" spans="1:19">
      <c r="A1" s="4" t="s">
        <v>118</v>
      </c>
      <c r="B1" s="5" t="s">
        <v>240</v>
      </c>
      <c r="C1" s="6"/>
      <c r="D1" s="6"/>
      <c r="E1" s="6"/>
      <c r="F1" s="6"/>
      <c r="G1" s="6"/>
      <c r="H1" s="6"/>
      <c r="I1" s="6"/>
      <c r="J1" s="6"/>
      <c r="K1" s="6"/>
      <c r="L1" s="6"/>
      <c r="M1" s="6"/>
      <c r="N1" s="6"/>
      <c r="O1" s="6"/>
      <c r="P1" s="6"/>
      <c r="Q1" s="6"/>
      <c r="R1" s="6"/>
      <c r="S1" s="6"/>
    </row>
    <row r="2" s="1" customFormat="1" ht="30" customHeight="1" spans="1:19">
      <c r="A2" s="7" t="s">
        <v>637</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25"/>
      <c r="I3" s="25"/>
      <c r="J3" s="25"/>
      <c r="K3" s="25"/>
      <c r="L3" s="25"/>
      <c r="M3" s="25"/>
      <c r="N3" s="25"/>
      <c r="O3" s="25"/>
      <c r="P3" s="25"/>
      <c r="Q3" s="25"/>
      <c r="R3" s="25"/>
      <c r="S3" s="25"/>
    </row>
    <row r="4" customHeight="1" spans="1:19">
      <c r="A4" s="10" t="str">
        <f>封面!D7&amp;封面!F7</f>
        <v>产权持有单位：黑龙江龙煤矿山建设有限公司</v>
      </c>
      <c r="S4" s="33" t="s">
        <v>147</v>
      </c>
    </row>
    <row r="5" s="2" customFormat="1" customHeight="1" spans="1:19">
      <c r="A5" s="11" t="s">
        <v>210</v>
      </c>
      <c r="B5" s="11" t="s">
        <v>194</v>
      </c>
      <c r="C5" s="12" t="s">
        <v>638</v>
      </c>
      <c r="D5" s="13" t="s">
        <v>557</v>
      </c>
      <c r="E5" s="12" t="s">
        <v>407</v>
      </c>
      <c r="F5" s="12" t="s">
        <v>408</v>
      </c>
      <c r="G5" s="12" t="s">
        <v>639</v>
      </c>
      <c r="H5" s="12" t="s">
        <v>640</v>
      </c>
      <c r="I5" s="26" t="s">
        <v>243</v>
      </c>
      <c r="J5" s="27"/>
      <c r="K5" s="28" t="s">
        <v>318</v>
      </c>
      <c r="L5" s="29"/>
      <c r="M5" s="11" t="s">
        <v>245</v>
      </c>
      <c r="N5" s="14"/>
      <c r="O5" s="11" t="s">
        <v>246</v>
      </c>
      <c r="P5" s="14"/>
      <c r="Q5" s="14"/>
      <c r="R5" s="12" t="s">
        <v>248</v>
      </c>
      <c r="S5" s="12" t="s">
        <v>213</v>
      </c>
    </row>
    <row r="6" s="2" customFormat="1" customHeight="1" spans="1:19">
      <c r="A6" s="14"/>
      <c r="B6" s="14"/>
      <c r="C6" s="14"/>
      <c r="D6" s="15"/>
      <c r="E6" s="14"/>
      <c r="F6" s="14"/>
      <c r="G6" s="14"/>
      <c r="H6" s="14"/>
      <c r="I6" s="11" t="s">
        <v>491</v>
      </c>
      <c r="J6" s="11" t="s">
        <v>492</v>
      </c>
      <c r="K6" s="11" t="s">
        <v>491</v>
      </c>
      <c r="L6" s="11" t="s">
        <v>492</v>
      </c>
      <c r="M6" s="11" t="s">
        <v>491</v>
      </c>
      <c r="N6" s="11" t="s">
        <v>492</v>
      </c>
      <c r="O6" s="11" t="s">
        <v>491</v>
      </c>
      <c r="P6" s="11" t="s">
        <v>427</v>
      </c>
      <c r="Q6" s="11" t="s">
        <v>492</v>
      </c>
      <c r="R6" s="14"/>
      <c r="S6" s="14"/>
    </row>
    <row r="7" customHeight="1" spans="1:19">
      <c r="A7" s="14"/>
      <c r="B7" s="19"/>
      <c r="C7" s="19"/>
      <c r="D7" s="17"/>
      <c r="E7" s="19"/>
      <c r="F7" s="14"/>
      <c r="G7" s="14"/>
      <c r="H7" s="18"/>
      <c r="I7" s="30"/>
      <c r="J7" s="30"/>
      <c r="K7" s="30"/>
      <c r="L7" s="30"/>
      <c r="M7" s="30"/>
      <c r="N7" s="30"/>
      <c r="O7" s="30"/>
      <c r="P7" s="72"/>
      <c r="Q7" s="30">
        <f t="shared" ref="Q7:Q24" si="0">ROUND(O7*P7/100,0)</f>
        <v>0</v>
      </c>
      <c r="R7" s="30" t="str">
        <f t="shared" ref="R7:R27" si="1">IF(N7=0,"",(Q7-N7)/N7*100)</f>
        <v/>
      </c>
      <c r="S7" s="34"/>
    </row>
    <row r="8" customHeight="1" spans="1:19">
      <c r="A8" s="14"/>
      <c r="B8" s="19"/>
      <c r="C8" s="19"/>
      <c r="D8" s="17"/>
      <c r="E8" s="19"/>
      <c r="F8" s="14"/>
      <c r="G8" s="14"/>
      <c r="H8" s="18"/>
      <c r="I8" s="30"/>
      <c r="J8" s="30"/>
      <c r="K8" s="30"/>
      <c r="L8" s="30"/>
      <c r="M8" s="30"/>
      <c r="N8" s="30"/>
      <c r="O8" s="30"/>
      <c r="P8" s="72"/>
      <c r="Q8" s="30">
        <f t="shared" si="0"/>
        <v>0</v>
      </c>
      <c r="R8" s="30" t="str">
        <f t="shared" si="1"/>
        <v/>
      </c>
      <c r="S8" s="34"/>
    </row>
    <row r="9" customHeight="1" spans="1:19">
      <c r="A9" s="14"/>
      <c r="B9" s="19"/>
      <c r="C9" s="19"/>
      <c r="D9" s="17"/>
      <c r="E9" s="19"/>
      <c r="F9" s="14"/>
      <c r="G9" s="14"/>
      <c r="H9" s="18"/>
      <c r="I9" s="30"/>
      <c r="J9" s="30"/>
      <c r="K9" s="30"/>
      <c r="L9" s="30"/>
      <c r="M9" s="30"/>
      <c r="N9" s="30"/>
      <c r="O9" s="30"/>
      <c r="P9" s="72"/>
      <c r="Q9" s="30">
        <f t="shared" si="0"/>
        <v>0</v>
      </c>
      <c r="R9" s="30" t="str">
        <f t="shared" si="1"/>
        <v/>
      </c>
      <c r="S9" s="34"/>
    </row>
    <row r="10" customHeight="1" spans="1:19">
      <c r="A10" s="14"/>
      <c r="B10" s="19"/>
      <c r="C10" s="19"/>
      <c r="D10" s="17"/>
      <c r="E10" s="19"/>
      <c r="F10" s="14"/>
      <c r="G10" s="14"/>
      <c r="H10" s="18"/>
      <c r="I10" s="30"/>
      <c r="J10" s="30"/>
      <c r="K10" s="30"/>
      <c r="L10" s="30"/>
      <c r="M10" s="30"/>
      <c r="N10" s="30"/>
      <c r="O10" s="30"/>
      <c r="P10" s="72"/>
      <c r="Q10" s="30">
        <f t="shared" si="0"/>
        <v>0</v>
      </c>
      <c r="R10" s="30" t="str">
        <f t="shared" si="1"/>
        <v/>
      </c>
      <c r="S10" s="34"/>
    </row>
    <row r="11" customHeight="1" spans="1:19">
      <c r="A11" s="14"/>
      <c r="B11" s="19"/>
      <c r="C11" s="19"/>
      <c r="D11" s="17"/>
      <c r="E11" s="19"/>
      <c r="F11" s="14"/>
      <c r="G11" s="14"/>
      <c r="H11" s="18"/>
      <c r="I11" s="30"/>
      <c r="J11" s="30"/>
      <c r="K11" s="30"/>
      <c r="L11" s="30"/>
      <c r="M11" s="30"/>
      <c r="N11" s="30"/>
      <c r="O11" s="30"/>
      <c r="P11" s="72"/>
      <c r="Q11" s="30">
        <f t="shared" si="0"/>
        <v>0</v>
      </c>
      <c r="R11" s="30" t="str">
        <f t="shared" si="1"/>
        <v/>
      </c>
      <c r="S11" s="34"/>
    </row>
    <row r="12" customHeight="1" spans="1:19">
      <c r="A12" s="14"/>
      <c r="B12" s="19"/>
      <c r="C12" s="19"/>
      <c r="D12" s="17"/>
      <c r="E12" s="19"/>
      <c r="F12" s="14"/>
      <c r="G12" s="14"/>
      <c r="H12" s="18"/>
      <c r="I12" s="30"/>
      <c r="J12" s="30"/>
      <c r="K12" s="30"/>
      <c r="L12" s="30"/>
      <c r="M12" s="30"/>
      <c r="N12" s="30"/>
      <c r="O12" s="30"/>
      <c r="P12" s="72"/>
      <c r="Q12" s="30">
        <f t="shared" si="0"/>
        <v>0</v>
      </c>
      <c r="R12" s="30" t="str">
        <f t="shared" si="1"/>
        <v/>
      </c>
      <c r="S12" s="34"/>
    </row>
    <row r="13" customHeight="1" spans="1:19">
      <c r="A13" s="14"/>
      <c r="B13" s="19"/>
      <c r="C13" s="19"/>
      <c r="D13" s="17"/>
      <c r="E13" s="19"/>
      <c r="F13" s="14"/>
      <c r="G13" s="14"/>
      <c r="H13" s="18"/>
      <c r="I13" s="30"/>
      <c r="J13" s="30"/>
      <c r="K13" s="30"/>
      <c r="L13" s="30"/>
      <c r="M13" s="30"/>
      <c r="N13" s="30"/>
      <c r="O13" s="30"/>
      <c r="P13" s="72"/>
      <c r="Q13" s="30">
        <f t="shared" si="0"/>
        <v>0</v>
      </c>
      <c r="R13" s="30" t="str">
        <f t="shared" si="1"/>
        <v/>
      </c>
      <c r="S13" s="34"/>
    </row>
    <row r="14" customHeight="1" spans="1:19">
      <c r="A14" s="14"/>
      <c r="B14" s="19"/>
      <c r="C14" s="19"/>
      <c r="D14" s="17"/>
      <c r="E14" s="19"/>
      <c r="F14" s="14"/>
      <c r="G14" s="14"/>
      <c r="H14" s="18"/>
      <c r="I14" s="30"/>
      <c r="J14" s="30"/>
      <c r="K14" s="30"/>
      <c r="L14" s="30"/>
      <c r="M14" s="30"/>
      <c r="N14" s="30"/>
      <c r="O14" s="30"/>
      <c r="P14" s="72"/>
      <c r="Q14" s="30">
        <f t="shared" si="0"/>
        <v>0</v>
      </c>
      <c r="R14" s="30" t="str">
        <f t="shared" si="1"/>
        <v/>
      </c>
      <c r="S14" s="34"/>
    </row>
    <row r="15" customHeight="1" spans="1:19">
      <c r="A15" s="14"/>
      <c r="B15" s="19"/>
      <c r="C15" s="19"/>
      <c r="D15" s="17"/>
      <c r="E15" s="19"/>
      <c r="F15" s="14"/>
      <c r="G15" s="14"/>
      <c r="H15" s="18"/>
      <c r="I15" s="30"/>
      <c r="J15" s="30"/>
      <c r="K15" s="30"/>
      <c r="L15" s="30"/>
      <c r="M15" s="30"/>
      <c r="N15" s="30"/>
      <c r="O15" s="30"/>
      <c r="P15" s="72"/>
      <c r="Q15" s="30">
        <f t="shared" si="0"/>
        <v>0</v>
      </c>
      <c r="R15" s="30" t="str">
        <f t="shared" si="1"/>
        <v/>
      </c>
      <c r="S15" s="34"/>
    </row>
    <row r="16" customHeight="1" spans="1:19">
      <c r="A16" s="14"/>
      <c r="B16" s="19"/>
      <c r="C16" s="19"/>
      <c r="D16" s="17"/>
      <c r="E16" s="19"/>
      <c r="F16" s="14"/>
      <c r="G16" s="14"/>
      <c r="H16" s="18"/>
      <c r="I16" s="30"/>
      <c r="J16" s="30"/>
      <c r="K16" s="30"/>
      <c r="L16" s="30"/>
      <c r="M16" s="30"/>
      <c r="N16" s="30"/>
      <c r="O16" s="30"/>
      <c r="P16" s="72"/>
      <c r="Q16" s="30">
        <f t="shared" si="0"/>
        <v>0</v>
      </c>
      <c r="R16" s="30" t="str">
        <f t="shared" si="1"/>
        <v/>
      </c>
      <c r="S16" s="34"/>
    </row>
    <row r="17" customHeight="1" spans="1:19">
      <c r="A17" s="14"/>
      <c r="B17" s="19"/>
      <c r="C17" s="19"/>
      <c r="D17" s="17"/>
      <c r="E17" s="19"/>
      <c r="F17" s="14"/>
      <c r="G17" s="14"/>
      <c r="H17" s="18"/>
      <c r="I17" s="30"/>
      <c r="J17" s="30"/>
      <c r="K17" s="30"/>
      <c r="L17" s="30"/>
      <c r="M17" s="30"/>
      <c r="N17" s="30"/>
      <c r="O17" s="30"/>
      <c r="P17" s="72"/>
      <c r="Q17" s="30">
        <f t="shared" si="0"/>
        <v>0</v>
      </c>
      <c r="R17" s="30" t="str">
        <f t="shared" si="1"/>
        <v/>
      </c>
      <c r="S17" s="34"/>
    </row>
    <row r="18" customHeight="1" spans="1:19">
      <c r="A18" s="14"/>
      <c r="B18" s="19"/>
      <c r="C18" s="19"/>
      <c r="D18" s="17"/>
      <c r="E18" s="19"/>
      <c r="F18" s="14"/>
      <c r="G18" s="14"/>
      <c r="H18" s="18"/>
      <c r="I18" s="30"/>
      <c r="J18" s="30"/>
      <c r="K18" s="30"/>
      <c r="L18" s="30"/>
      <c r="M18" s="30"/>
      <c r="N18" s="30"/>
      <c r="O18" s="30"/>
      <c r="P18" s="72"/>
      <c r="Q18" s="30">
        <f t="shared" si="0"/>
        <v>0</v>
      </c>
      <c r="R18" s="30" t="str">
        <f t="shared" si="1"/>
        <v/>
      </c>
      <c r="S18" s="34"/>
    </row>
    <row r="19" customHeight="1" spans="1:19">
      <c r="A19" s="14"/>
      <c r="B19" s="19"/>
      <c r="C19" s="19"/>
      <c r="D19" s="17"/>
      <c r="E19" s="19"/>
      <c r="F19" s="14"/>
      <c r="G19" s="14"/>
      <c r="H19" s="18"/>
      <c r="I19" s="30"/>
      <c r="J19" s="30"/>
      <c r="K19" s="30"/>
      <c r="L19" s="30"/>
      <c r="M19" s="30"/>
      <c r="N19" s="30"/>
      <c r="O19" s="30"/>
      <c r="P19" s="72"/>
      <c r="Q19" s="30">
        <f t="shared" si="0"/>
        <v>0</v>
      </c>
      <c r="R19" s="30" t="str">
        <f t="shared" si="1"/>
        <v/>
      </c>
      <c r="S19" s="34"/>
    </row>
    <row r="20" customHeight="1" spans="1:19">
      <c r="A20" s="14"/>
      <c r="B20" s="19"/>
      <c r="C20" s="19"/>
      <c r="D20" s="17"/>
      <c r="E20" s="19"/>
      <c r="F20" s="14"/>
      <c r="G20" s="14"/>
      <c r="H20" s="18"/>
      <c r="I20" s="30"/>
      <c r="J20" s="30"/>
      <c r="K20" s="30"/>
      <c r="L20" s="30"/>
      <c r="M20" s="30"/>
      <c r="N20" s="30"/>
      <c r="O20" s="30"/>
      <c r="P20" s="72"/>
      <c r="Q20" s="30">
        <f t="shared" si="0"/>
        <v>0</v>
      </c>
      <c r="R20" s="30" t="str">
        <f t="shared" si="1"/>
        <v/>
      </c>
      <c r="S20" s="34"/>
    </row>
    <row r="21" customHeight="1" spans="1:19">
      <c r="A21" s="14"/>
      <c r="B21" s="19"/>
      <c r="C21" s="19"/>
      <c r="D21" s="17"/>
      <c r="E21" s="19"/>
      <c r="F21" s="14"/>
      <c r="G21" s="14"/>
      <c r="H21" s="18"/>
      <c r="I21" s="30"/>
      <c r="J21" s="30"/>
      <c r="K21" s="30"/>
      <c r="L21" s="30"/>
      <c r="M21" s="30"/>
      <c r="N21" s="30"/>
      <c r="O21" s="30"/>
      <c r="P21" s="72"/>
      <c r="Q21" s="30">
        <f t="shared" si="0"/>
        <v>0</v>
      </c>
      <c r="R21" s="30" t="str">
        <f t="shared" si="1"/>
        <v/>
      </c>
      <c r="S21" s="34"/>
    </row>
    <row r="22" customHeight="1" spans="1:19">
      <c r="A22" s="14"/>
      <c r="B22" s="19"/>
      <c r="C22" s="19"/>
      <c r="D22" s="17"/>
      <c r="E22" s="19"/>
      <c r="F22" s="14"/>
      <c r="G22" s="14"/>
      <c r="H22" s="18"/>
      <c r="I22" s="30"/>
      <c r="J22" s="30"/>
      <c r="K22" s="30"/>
      <c r="L22" s="30"/>
      <c r="M22" s="30"/>
      <c r="N22" s="30"/>
      <c r="O22" s="30"/>
      <c r="P22" s="72"/>
      <c r="Q22" s="30">
        <f t="shared" si="0"/>
        <v>0</v>
      </c>
      <c r="R22" s="30" t="str">
        <f t="shared" si="1"/>
        <v/>
      </c>
      <c r="S22" s="34"/>
    </row>
    <row r="23" customHeight="1" spans="1:19">
      <c r="A23" s="14"/>
      <c r="B23" s="19"/>
      <c r="C23" s="19"/>
      <c r="D23" s="17"/>
      <c r="E23" s="19"/>
      <c r="F23" s="14"/>
      <c r="G23" s="14"/>
      <c r="H23" s="18"/>
      <c r="I23" s="30"/>
      <c r="J23" s="30"/>
      <c r="K23" s="30"/>
      <c r="L23" s="30"/>
      <c r="M23" s="30"/>
      <c r="N23" s="30"/>
      <c r="O23" s="30"/>
      <c r="P23" s="72"/>
      <c r="Q23" s="30">
        <f t="shared" si="0"/>
        <v>0</v>
      </c>
      <c r="R23" s="30" t="str">
        <f t="shared" si="1"/>
        <v/>
      </c>
      <c r="S23" s="34"/>
    </row>
    <row r="24" customHeight="1" spans="1:19">
      <c r="A24" s="14"/>
      <c r="B24" s="19"/>
      <c r="C24" s="19"/>
      <c r="D24" s="17"/>
      <c r="E24" s="19"/>
      <c r="F24" s="14"/>
      <c r="G24" s="14"/>
      <c r="H24" s="18"/>
      <c r="I24" s="30"/>
      <c r="J24" s="30"/>
      <c r="K24" s="30"/>
      <c r="L24" s="30"/>
      <c r="M24" s="30"/>
      <c r="N24" s="30"/>
      <c r="O24" s="30"/>
      <c r="P24" s="72"/>
      <c r="Q24" s="30">
        <f t="shared" si="0"/>
        <v>0</v>
      </c>
      <c r="R24" s="30" t="str">
        <f t="shared" si="1"/>
        <v/>
      </c>
      <c r="S24" s="34"/>
    </row>
    <row r="25" customHeight="1" spans="1:19">
      <c r="A25" s="11" t="s">
        <v>357</v>
      </c>
      <c r="B25" s="11"/>
      <c r="C25" s="11"/>
      <c r="D25" s="17"/>
      <c r="E25" s="19"/>
      <c r="F25" s="14"/>
      <c r="G25" s="14"/>
      <c r="H25" s="18"/>
      <c r="I25" s="30">
        <f t="shared" ref="I25:Q25" si="2">SUM(I7:I24)</f>
        <v>0</v>
      </c>
      <c r="J25" s="30">
        <f t="shared" si="2"/>
        <v>0</v>
      </c>
      <c r="K25" s="30"/>
      <c r="L25" s="30"/>
      <c r="M25" s="30">
        <f t="shared" si="2"/>
        <v>0</v>
      </c>
      <c r="N25" s="30">
        <f t="shared" si="2"/>
        <v>0</v>
      </c>
      <c r="O25" s="30">
        <f t="shared" si="2"/>
        <v>0</v>
      </c>
      <c r="P25" s="72"/>
      <c r="Q25" s="30">
        <f t="shared" si="2"/>
        <v>0</v>
      </c>
      <c r="R25" s="30" t="str">
        <f t="shared" si="1"/>
        <v/>
      </c>
      <c r="S25" s="34"/>
    </row>
    <row r="26" customHeight="1" spans="1:19">
      <c r="A26" s="11" t="s">
        <v>636</v>
      </c>
      <c r="B26" s="11"/>
      <c r="C26" s="11"/>
      <c r="D26" s="17"/>
      <c r="E26" s="34"/>
      <c r="F26" s="14"/>
      <c r="G26" s="14"/>
      <c r="H26" s="18"/>
      <c r="I26" s="30"/>
      <c r="J26" s="30"/>
      <c r="K26" s="30"/>
      <c r="L26" s="30"/>
      <c r="M26" s="30"/>
      <c r="N26" s="30">
        <f>J26</f>
        <v>0</v>
      </c>
      <c r="O26" s="30"/>
      <c r="P26" s="72"/>
      <c r="Q26" s="30">
        <v>0</v>
      </c>
      <c r="R26" s="30" t="str">
        <f t="shared" si="1"/>
        <v/>
      </c>
      <c r="S26" s="34"/>
    </row>
    <row r="27" customHeight="1" spans="1:19">
      <c r="A27" s="11" t="s">
        <v>374</v>
      </c>
      <c r="B27" s="11"/>
      <c r="C27" s="11"/>
      <c r="D27" s="100"/>
      <c r="E27" s="14"/>
      <c r="F27" s="14"/>
      <c r="G27" s="14"/>
      <c r="H27" s="18"/>
      <c r="I27" s="30">
        <f t="shared" ref="I27:Q27" si="3">I25-I26</f>
        <v>0</v>
      </c>
      <c r="J27" s="30">
        <f t="shared" si="3"/>
        <v>0</v>
      </c>
      <c r="K27" s="30"/>
      <c r="L27" s="30"/>
      <c r="M27" s="30">
        <f t="shared" si="3"/>
        <v>0</v>
      </c>
      <c r="N27" s="30">
        <f t="shared" si="3"/>
        <v>0</v>
      </c>
      <c r="O27" s="30">
        <f t="shared" si="3"/>
        <v>0</v>
      </c>
      <c r="P27" s="72"/>
      <c r="Q27" s="30">
        <f t="shared" si="3"/>
        <v>0</v>
      </c>
      <c r="R27" s="30" t="str">
        <f t="shared" si="1"/>
        <v/>
      </c>
      <c r="S27" s="34"/>
    </row>
    <row r="28" customHeight="1" spans="1:13">
      <c r="A28" s="46" t="str">
        <f>封面!D11&amp;封面!G11</f>
        <v>产权持有单位填表人：徐萍</v>
      </c>
      <c r="M28" s="96" t="str">
        <f>"评估人员："&amp;封面!G32</f>
        <v>评估人员：</v>
      </c>
    </row>
    <row r="29" customHeight="1" spans="1:1">
      <c r="A29" s="46" t="str">
        <f>CONCATENATE(封面!D13,封面!F13,封面!G13,封面!H13,封面!I13,封面!J13,封面!K13)</f>
        <v>填表日期：2022年4月1日</v>
      </c>
    </row>
  </sheetData>
  <mergeCells count="19">
    <mergeCell ref="A2:S2"/>
    <mergeCell ref="A3:S3"/>
    <mergeCell ref="I5:J5"/>
    <mergeCell ref="K5:L5"/>
    <mergeCell ref="M5:N5"/>
    <mergeCell ref="O5:Q5"/>
    <mergeCell ref="A25:C25"/>
    <mergeCell ref="A26:C26"/>
    <mergeCell ref="A27:C27"/>
    <mergeCell ref="A5:A6"/>
    <mergeCell ref="B5:B6"/>
    <mergeCell ref="C5:C6"/>
    <mergeCell ref="D5:D6"/>
    <mergeCell ref="E5:E6"/>
    <mergeCell ref="F5:F6"/>
    <mergeCell ref="G5:G6"/>
    <mergeCell ref="H5:H6"/>
    <mergeCell ref="R5:R6"/>
    <mergeCell ref="S5:S6"/>
  </mergeCells>
  <hyperlinks>
    <hyperlink ref="A1" location="索引目录!D47" display="返回索引页"/>
    <hyperlink ref="B1" location="固定资产汇总!B28"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Roman,常规"4-11
&amp;"宋体,常规"共&amp;"Times New Roman,常规"&amp;N&amp;"宋体,常规"页第&amp;"Times New Roman,常规"&amp;P&amp;"宋体,常规"页</oddHeader>
  </headerFooter>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85" zoomScaleNormal="85" workbookViewId="0">
      <selection activeCell="A27" sqref="A27:C27"/>
    </sheetView>
  </sheetViews>
  <sheetFormatPr defaultColWidth="9" defaultRowHeight="15.75" customHeight="1" outlineLevelCol="6"/>
  <cols>
    <col min="1" max="1" width="6.25" style="3" customWidth="1"/>
    <col min="2" max="2" width="28" style="3" customWidth="1"/>
    <col min="3" max="3" width="19.125" style="3" hidden="1" customWidth="1" outlineLevel="1"/>
    <col min="4" max="4" width="24.75" style="3" customWidth="1" collapsed="1"/>
    <col min="5" max="6" width="24.75" style="3" customWidth="1"/>
    <col min="7" max="7" width="13.5" style="3" customWidth="1"/>
    <col min="8" max="16384" width="9" style="3"/>
  </cols>
  <sheetData>
    <row r="1" spans="1:7">
      <c r="A1" s="4" t="s">
        <v>118</v>
      </c>
      <c r="B1" s="5" t="s">
        <v>240</v>
      </c>
      <c r="C1" s="6"/>
      <c r="D1" s="6"/>
      <c r="E1" s="6"/>
      <c r="F1" s="6"/>
      <c r="G1" s="6"/>
    </row>
    <row r="2" s="1" customFormat="1" ht="30" customHeight="1" spans="1:7">
      <c r="A2" s="7" t="s">
        <v>641</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642</v>
      </c>
      <c r="B6" s="97" t="s">
        <v>643</v>
      </c>
      <c r="C6" s="30">
        <f>'无形-土地'!K27</f>
        <v>0</v>
      </c>
      <c r="D6" s="30">
        <f>'无形-土地'!M27</f>
        <v>0</v>
      </c>
      <c r="E6" s="30">
        <f>'无形-土地'!N27</f>
        <v>0</v>
      </c>
      <c r="F6" s="30">
        <f>E6-D6</f>
        <v>0</v>
      </c>
      <c r="G6" s="66" t="str">
        <f>IF(D6=0,"",F6/D6*100)</f>
        <v/>
      </c>
    </row>
    <row r="7" customHeight="1" spans="1:7">
      <c r="A7" s="63" t="s">
        <v>644</v>
      </c>
      <c r="B7" s="98" t="s">
        <v>645</v>
      </c>
      <c r="C7" s="30">
        <f>'无形-矿业权'!J27</f>
        <v>0</v>
      </c>
      <c r="D7" s="30">
        <f>'无形-矿业权'!L27</f>
        <v>0</v>
      </c>
      <c r="E7" s="30">
        <f>'无形-矿业权'!M27</f>
        <v>0</v>
      </c>
      <c r="F7" s="30"/>
      <c r="G7" s="66"/>
    </row>
    <row r="8" customHeight="1" spans="1:7">
      <c r="A8" s="63" t="s">
        <v>646</v>
      </c>
      <c r="B8" s="97" t="s">
        <v>647</v>
      </c>
      <c r="C8" s="30">
        <f>'无形-其他'!F27</f>
        <v>0</v>
      </c>
      <c r="D8" s="30">
        <f>'无形-其他'!H27</f>
        <v>0</v>
      </c>
      <c r="E8" s="30">
        <f>'无形-其他'!J27</f>
        <v>0</v>
      </c>
      <c r="F8" s="30">
        <f>E8-D8</f>
        <v>0</v>
      </c>
      <c r="G8" s="66" t="str">
        <f>IF(D8=0,"",F8/D8*100)</f>
        <v/>
      </c>
    </row>
    <row r="9" customHeight="1" spans="1:7">
      <c r="A9" s="63"/>
      <c r="B9" s="97"/>
      <c r="C9" s="30"/>
      <c r="D9" s="30"/>
      <c r="E9" s="30"/>
      <c r="F9" s="30"/>
      <c r="G9" s="66"/>
    </row>
    <row r="10" customHeight="1" spans="1:7">
      <c r="A10" s="63"/>
      <c r="B10" s="97"/>
      <c r="C10" s="30"/>
      <c r="D10" s="30"/>
      <c r="E10" s="30"/>
      <c r="F10" s="30"/>
      <c r="G10" s="66"/>
    </row>
    <row r="11" customHeight="1" spans="1:7">
      <c r="A11" s="63"/>
      <c r="B11" s="97"/>
      <c r="C11" s="30"/>
      <c r="D11" s="30"/>
      <c r="E11" s="30"/>
      <c r="F11" s="30"/>
      <c r="G11" s="66"/>
    </row>
    <row r="12" customHeight="1" spans="1:7">
      <c r="A12" s="63"/>
      <c r="B12" s="97"/>
      <c r="C12" s="30"/>
      <c r="D12" s="30"/>
      <c r="E12" s="30"/>
      <c r="F12" s="30"/>
      <c r="G12" s="66"/>
    </row>
    <row r="13" customHeight="1" spans="1:7">
      <c r="A13" s="63"/>
      <c r="B13" s="97"/>
      <c r="C13" s="30"/>
      <c r="D13" s="30"/>
      <c r="E13" s="30"/>
      <c r="F13" s="30"/>
      <c r="G13" s="66"/>
    </row>
    <row r="14" customHeight="1" spans="1:7">
      <c r="A14" s="63"/>
      <c r="B14" s="97"/>
      <c r="C14" s="30"/>
      <c r="D14" s="30"/>
      <c r="E14" s="30"/>
      <c r="F14" s="30"/>
      <c r="G14" s="66"/>
    </row>
    <row r="15" customHeight="1" spans="1:7">
      <c r="A15" s="63"/>
      <c r="B15" s="97"/>
      <c r="C15" s="30"/>
      <c r="D15" s="30"/>
      <c r="E15" s="30"/>
      <c r="F15" s="30"/>
      <c r="G15" s="66"/>
    </row>
    <row r="16" customHeight="1" spans="1:7">
      <c r="A16" s="63"/>
      <c r="B16" s="97"/>
      <c r="C16" s="30"/>
      <c r="D16" s="30"/>
      <c r="E16" s="30"/>
      <c r="F16" s="30"/>
      <c r="G16" s="66"/>
    </row>
    <row r="17" customHeight="1" spans="1:7">
      <c r="A17" s="63"/>
      <c r="B17" s="97"/>
      <c r="C17" s="30"/>
      <c r="D17" s="30"/>
      <c r="E17" s="30"/>
      <c r="F17" s="30"/>
      <c r="G17" s="66"/>
    </row>
    <row r="18" customHeight="1" spans="1:7">
      <c r="A18" s="63"/>
      <c r="B18" s="97"/>
      <c r="C18" s="30"/>
      <c r="D18" s="30"/>
      <c r="E18" s="30"/>
      <c r="F18" s="30"/>
      <c r="G18" s="66"/>
    </row>
    <row r="19" customHeight="1" spans="1:7">
      <c r="A19" s="63"/>
      <c r="B19" s="97"/>
      <c r="C19" s="30"/>
      <c r="D19" s="30"/>
      <c r="E19" s="30"/>
      <c r="F19" s="30"/>
      <c r="G19" s="66"/>
    </row>
    <row r="20" customHeight="1" spans="1:7">
      <c r="A20" s="63"/>
      <c r="B20" s="97"/>
      <c r="C20" s="30"/>
      <c r="D20" s="30"/>
      <c r="E20" s="30"/>
      <c r="F20" s="30"/>
      <c r="G20" s="66"/>
    </row>
    <row r="21" customHeight="1" spans="1:7">
      <c r="A21" s="63"/>
      <c r="B21" s="97"/>
      <c r="C21" s="30"/>
      <c r="D21" s="30"/>
      <c r="E21" s="30"/>
      <c r="F21" s="30"/>
      <c r="G21" s="66"/>
    </row>
    <row r="22" customHeight="1" spans="1:7">
      <c r="A22" s="63"/>
      <c r="B22" s="97"/>
      <c r="C22" s="30"/>
      <c r="D22" s="30"/>
      <c r="E22" s="30"/>
      <c r="F22" s="30"/>
      <c r="G22" s="66"/>
    </row>
    <row r="23" customHeight="1" spans="1:7">
      <c r="A23" s="63"/>
      <c r="B23" s="97"/>
      <c r="C23" s="30"/>
      <c r="D23" s="30"/>
      <c r="E23" s="30"/>
      <c r="F23" s="30"/>
      <c r="G23" s="66"/>
    </row>
    <row r="24" customHeight="1" spans="1:7">
      <c r="A24" s="63"/>
      <c r="B24" s="97"/>
      <c r="C24" s="30"/>
      <c r="D24" s="30"/>
      <c r="E24" s="30"/>
      <c r="F24" s="30"/>
      <c r="G24" s="66"/>
    </row>
    <row r="25" customHeight="1" spans="1:7">
      <c r="A25" s="64" t="s">
        <v>648</v>
      </c>
      <c r="B25" s="99"/>
      <c r="C25" s="30">
        <f>SUM(C6:C8)</f>
        <v>0</v>
      </c>
      <c r="D25" s="30">
        <f>SUM(D6:D8)</f>
        <v>0</v>
      </c>
      <c r="E25" s="30">
        <f>SUM(E6:E8)</f>
        <v>0</v>
      </c>
      <c r="F25" s="30">
        <f>SUM(F6:F8)</f>
        <v>0</v>
      </c>
      <c r="G25" s="66" t="str">
        <f>IF(D25=0,"",F25/D25*100)</f>
        <v/>
      </c>
    </row>
    <row r="26" customHeight="1" spans="1:7">
      <c r="A26" s="64" t="s">
        <v>649</v>
      </c>
      <c r="B26" s="99"/>
      <c r="C26" s="30"/>
      <c r="D26" s="30">
        <f>C26</f>
        <v>0</v>
      </c>
      <c r="E26" s="30">
        <v>0</v>
      </c>
      <c r="F26" s="30">
        <f>E26-D26</f>
        <v>0</v>
      </c>
      <c r="G26" s="66" t="str">
        <f>IF(D26=0,"",F26/D26*100)</f>
        <v/>
      </c>
    </row>
    <row r="27" customHeight="1" spans="1:7">
      <c r="A27" s="63" t="s">
        <v>650</v>
      </c>
      <c r="B27" s="63" t="s">
        <v>651</v>
      </c>
      <c r="C27" s="30">
        <f>C25-C26</f>
        <v>0</v>
      </c>
      <c r="D27" s="30">
        <f>D25-D26</f>
        <v>0</v>
      </c>
      <c r="E27" s="30">
        <f>E25-E26</f>
        <v>0</v>
      </c>
      <c r="F27" s="30">
        <f>E27-D27</f>
        <v>0</v>
      </c>
      <c r="G27" s="66" t="str">
        <f>IF(D27=0,"",F27/D27*100)</f>
        <v/>
      </c>
    </row>
    <row r="28" customHeight="1" spans="1:5">
      <c r="A28" s="46" t="str">
        <f>封面!D11&amp;封面!G11</f>
        <v>产权持有单位填表人：徐萍</v>
      </c>
      <c r="E28" s="3" t="str">
        <f>"评估人员："&amp;封面!G28&amp;"  "&amp;封面!G34</f>
        <v>评估人员：  </v>
      </c>
    </row>
    <row r="29" customHeight="1" spans="1:1">
      <c r="A29" s="46" t="str">
        <f>CONCATENATE(封面!D13,封面!F13,封面!G13,封面!H13,封面!I13,封面!J13,封面!K13)</f>
        <v>填表日期：2022年4月1日</v>
      </c>
    </row>
  </sheetData>
  <mergeCells count="4">
    <mergeCell ref="A2:G2"/>
    <mergeCell ref="A3:G3"/>
    <mergeCell ref="A25:B25"/>
    <mergeCell ref="A26:B26"/>
  </mergeCells>
  <hyperlinks>
    <hyperlink ref="A1" location="索引目录!C48" display="返回索引页"/>
    <hyperlink ref="B6" location="'无形-土地'!B1" display="无形资产-土地使用权"/>
    <hyperlink ref="B8" location="'无形-其他'!B1" display="无形资产-其他无形资产"/>
    <hyperlink ref="B1" location="分类汇总!B31"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Roman,常规"4-12
&amp;"宋体,常规"共&amp;"Times New Roman,常规"&amp;N&amp;"宋体,常规"页第&amp;"Times New Roman,常规"&amp;P&amp;"宋体,常规"页</oddHead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topLeftCell="C1" workbookViewId="0">
      <selection activeCell="A27" sqref="A27:D27"/>
    </sheetView>
  </sheetViews>
  <sheetFormatPr defaultColWidth="9" defaultRowHeight="15.75" customHeight="1"/>
  <cols>
    <col min="1" max="1" width="6.375" style="3" customWidth="1"/>
    <col min="2" max="2" width="6.875" style="3" customWidth="1"/>
    <col min="3" max="3" width="9.625" style="3" customWidth="1"/>
    <col min="4" max="4" width="10.5" style="3" customWidth="1"/>
    <col min="5" max="6" width="5.375" style="3" customWidth="1"/>
    <col min="7" max="8" width="5.125" style="3" customWidth="1"/>
    <col min="9" max="9" width="8" style="3" customWidth="1"/>
    <col min="10" max="10" width="12.5" style="3" customWidth="1"/>
    <col min="11" max="12" width="13" style="3" hidden="1" customWidth="1" outlineLevel="1"/>
    <col min="13" max="13" width="13" style="3" customWidth="1" collapsed="1"/>
    <col min="14" max="15" width="13" style="3" customWidth="1"/>
    <col min="16" max="16" width="8.125" style="3" customWidth="1"/>
    <col min="17" max="17" width="9" style="3"/>
    <col min="18" max="18" width="13.125" style="3" hidden="1" customWidth="1" outlineLevel="1"/>
    <col min="19" max="19" width="9" style="3" collapsed="1"/>
    <col min="20" max="16384" width="9" style="3"/>
  </cols>
  <sheetData>
    <row r="1" spans="1:17">
      <c r="A1" s="71" t="s">
        <v>118</v>
      </c>
      <c r="B1" s="5" t="s">
        <v>240</v>
      </c>
      <c r="C1" s="6"/>
      <c r="D1" s="6"/>
      <c r="E1" s="6"/>
      <c r="F1" s="6"/>
      <c r="G1" s="6"/>
      <c r="H1" s="6"/>
      <c r="I1" s="6"/>
      <c r="J1" s="6"/>
      <c r="K1" s="6"/>
      <c r="L1" s="6"/>
      <c r="M1" s="6"/>
      <c r="N1" s="6"/>
      <c r="O1" s="6"/>
      <c r="P1" s="6"/>
      <c r="Q1" s="6"/>
    </row>
    <row r="2" s="1" customFormat="1" ht="30" customHeight="1" spans="1:17">
      <c r="A2" s="7" t="s">
        <v>652</v>
      </c>
      <c r="B2" s="8"/>
      <c r="C2" s="8"/>
      <c r="D2" s="8"/>
      <c r="E2" s="8"/>
      <c r="F2" s="8"/>
      <c r="G2" s="8"/>
      <c r="H2" s="8"/>
      <c r="I2" s="8"/>
      <c r="J2" s="8"/>
      <c r="K2" s="8"/>
      <c r="L2" s="8"/>
      <c r="M2" s="8"/>
      <c r="N2" s="8"/>
      <c r="O2" s="8"/>
      <c r="P2" s="8"/>
      <c r="Q2" s="8"/>
    </row>
    <row r="3" ht="14.1" customHeight="1" spans="1:17">
      <c r="A3" s="9" t="str">
        <f>CONCATENATE(封面!D9,封面!F9,封面!G9,封面!H9,封面!I9,封面!J9,封面!K9)</f>
        <v>评估基准日：2022年3月28日</v>
      </c>
      <c r="B3" s="9"/>
      <c r="C3" s="9"/>
      <c r="D3" s="9"/>
      <c r="E3" s="9"/>
      <c r="F3" s="9"/>
      <c r="G3" s="9"/>
      <c r="H3" s="9"/>
      <c r="I3" s="25"/>
      <c r="J3" s="25"/>
      <c r="K3" s="25"/>
      <c r="L3" s="25"/>
      <c r="M3" s="25"/>
      <c r="N3" s="25"/>
      <c r="O3" s="25"/>
      <c r="P3" s="25"/>
      <c r="Q3" s="25"/>
    </row>
    <row r="4" customHeight="1" spans="1:17">
      <c r="A4" s="10" t="str">
        <f>封面!D7&amp;封面!F7</f>
        <v>产权持有单位：黑龙江龙煤矿山建设有限公司</v>
      </c>
      <c r="Q4" s="33" t="s">
        <v>147</v>
      </c>
    </row>
    <row r="5" s="6" customFormat="1" ht="27.75" customHeight="1" spans="1:18">
      <c r="A5" s="12" t="s">
        <v>210</v>
      </c>
      <c r="B5" s="12" t="s">
        <v>503</v>
      </c>
      <c r="C5" s="94" t="s">
        <v>504</v>
      </c>
      <c r="D5" s="12" t="s">
        <v>505</v>
      </c>
      <c r="E5" s="12" t="s">
        <v>506</v>
      </c>
      <c r="F5" s="12" t="s">
        <v>507</v>
      </c>
      <c r="G5" s="12" t="s">
        <v>509</v>
      </c>
      <c r="H5" s="12" t="s">
        <v>510</v>
      </c>
      <c r="I5" s="12" t="s">
        <v>511</v>
      </c>
      <c r="J5" s="12" t="s">
        <v>426</v>
      </c>
      <c r="K5" s="12" t="s">
        <v>243</v>
      </c>
      <c r="L5" s="12" t="s">
        <v>318</v>
      </c>
      <c r="M5" s="12" t="s">
        <v>245</v>
      </c>
      <c r="N5" s="12" t="s">
        <v>246</v>
      </c>
      <c r="O5" s="12" t="s">
        <v>499</v>
      </c>
      <c r="P5" s="12" t="s">
        <v>248</v>
      </c>
      <c r="Q5" s="12" t="s">
        <v>213</v>
      </c>
      <c r="R5" s="11" t="s">
        <v>501</v>
      </c>
    </row>
    <row r="6" customHeight="1" spans="1:18">
      <c r="A6" s="14"/>
      <c r="B6" s="14"/>
      <c r="C6" s="95"/>
      <c r="D6" s="19"/>
      <c r="E6" s="18"/>
      <c r="F6" s="14"/>
      <c r="G6" s="14"/>
      <c r="H6" s="14"/>
      <c r="I6" s="30"/>
      <c r="J6" s="30"/>
      <c r="K6" s="30"/>
      <c r="L6" s="30"/>
      <c r="M6" s="30"/>
      <c r="N6" s="30"/>
      <c r="O6" s="30" t="str">
        <f>IF(M6=0,"",(N6-M6))</f>
        <v/>
      </c>
      <c r="P6" s="30" t="str">
        <f>IF(M6=0,"",(N6-M6)/M6*100)</f>
        <v/>
      </c>
      <c r="Q6" s="34"/>
      <c r="R6" s="34"/>
    </row>
    <row r="7" customHeight="1" spans="1:18">
      <c r="A7" s="14"/>
      <c r="B7" s="14"/>
      <c r="C7" s="95"/>
      <c r="D7" s="19"/>
      <c r="E7" s="18"/>
      <c r="F7" s="14"/>
      <c r="G7" s="14"/>
      <c r="H7" s="14"/>
      <c r="I7" s="30"/>
      <c r="J7" s="30"/>
      <c r="K7" s="30"/>
      <c r="L7" s="30"/>
      <c r="M7" s="30"/>
      <c r="N7" s="30"/>
      <c r="O7" s="30" t="str">
        <f t="shared" ref="O7:O27" si="0">IF(M7=0,"",(N7-M7))</f>
        <v/>
      </c>
      <c r="P7" s="30" t="str">
        <f t="shared" ref="P7:P25" si="1">IF(M7=0,"",(N7-M7)/M7*100)</f>
        <v/>
      </c>
      <c r="Q7" s="34"/>
      <c r="R7" s="34"/>
    </row>
    <row r="8" customHeight="1" spans="1:18">
      <c r="A8" s="14"/>
      <c r="B8" s="14"/>
      <c r="C8" s="95"/>
      <c r="D8" s="19"/>
      <c r="E8" s="18"/>
      <c r="F8" s="14"/>
      <c r="G8" s="14"/>
      <c r="H8" s="14"/>
      <c r="I8" s="30"/>
      <c r="J8" s="30"/>
      <c r="K8" s="30"/>
      <c r="L8" s="30"/>
      <c r="M8" s="30"/>
      <c r="N8" s="30"/>
      <c r="O8" s="30" t="str">
        <f t="shared" si="0"/>
        <v/>
      </c>
      <c r="P8" s="30" t="str">
        <f t="shared" si="1"/>
        <v/>
      </c>
      <c r="Q8" s="34"/>
      <c r="R8" s="34"/>
    </row>
    <row r="9" customHeight="1" spans="1:18">
      <c r="A9" s="14"/>
      <c r="B9" s="14"/>
      <c r="C9" s="95"/>
      <c r="D9" s="19"/>
      <c r="E9" s="18"/>
      <c r="F9" s="14"/>
      <c r="G9" s="14"/>
      <c r="H9" s="14"/>
      <c r="I9" s="30"/>
      <c r="J9" s="30"/>
      <c r="K9" s="30"/>
      <c r="L9" s="30"/>
      <c r="M9" s="30"/>
      <c r="N9" s="30"/>
      <c r="O9" s="30" t="str">
        <f t="shared" si="0"/>
        <v/>
      </c>
      <c r="P9" s="30" t="str">
        <f t="shared" si="1"/>
        <v/>
      </c>
      <c r="Q9" s="34"/>
      <c r="R9" s="34"/>
    </row>
    <row r="10" customHeight="1" spans="1:18">
      <c r="A10" s="14"/>
      <c r="B10" s="14"/>
      <c r="C10" s="95"/>
      <c r="D10" s="19"/>
      <c r="E10" s="18"/>
      <c r="F10" s="14"/>
      <c r="G10" s="14"/>
      <c r="H10" s="14"/>
      <c r="I10" s="30"/>
      <c r="J10" s="30"/>
      <c r="K10" s="30"/>
      <c r="L10" s="30"/>
      <c r="M10" s="30"/>
      <c r="N10" s="30"/>
      <c r="O10" s="30" t="str">
        <f t="shared" si="0"/>
        <v/>
      </c>
      <c r="P10" s="30" t="str">
        <f t="shared" si="1"/>
        <v/>
      </c>
      <c r="Q10" s="34"/>
      <c r="R10" s="34"/>
    </row>
    <row r="11" customHeight="1" spans="1:18">
      <c r="A11" s="14"/>
      <c r="B11" s="14"/>
      <c r="C11" s="95"/>
      <c r="D11" s="19"/>
      <c r="E11" s="18"/>
      <c r="F11" s="14"/>
      <c r="G11" s="14"/>
      <c r="H11" s="14"/>
      <c r="I11" s="30"/>
      <c r="J11" s="30"/>
      <c r="K11" s="30"/>
      <c r="L11" s="30"/>
      <c r="M11" s="30"/>
      <c r="N11" s="30"/>
      <c r="O11" s="30" t="str">
        <f t="shared" si="0"/>
        <v/>
      </c>
      <c r="P11" s="30" t="str">
        <f t="shared" si="1"/>
        <v/>
      </c>
      <c r="Q11" s="34"/>
      <c r="R11" s="34"/>
    </row>
    <row r="12" customHeight="1" spans="1:18">
      <c r="A12" s="14"/>
      <c r="B12" s="14"/>
      <c r="C12" s="95"/>
      <c r="D12" s="19"/>
      <c r="E12" s="18"/>
      <c r="F12" s="14"/>
      <c r="G12" s="14"/>
      <c r="H12" s="14"/>
      <c r="I12" s="30"/>
      <c r="J12" s="30"/>
      <c r="K12" s="30"/>
      <c r="L12" s="30"/>
      <c r="M12" s="30"/>
      <c r="N12" s="30"/>
      <c r="O12" s="30" t="str">
        <f t="shared" si="0"/>
        <v/>
      </c>
      <c r="P12" s="30" t="str">
        <f t="shared" si="1"/>
        <v/>
      </c>
      <c r="Q12" s="34"/>
      <c r="R12" s="34"/>
    </row>
    <row r="13" customHeight="1" spans="1:18">
      <c r="A13" s="14"/>
      <c r="B13" s="14"/>
      <c r="C13" s="95"/>
      <c r="D13" s="19"/>
      <c r="E13" s="18"/>
      <c r="F13" s="14"/>
      <c r="G13" s="14"/>
      <c r="H13" s="14"/>
      <c r="I13" s="30"/>
      <c r="J13" s="30"/>
      <c r="K13" s="30"/>
      <c r="L13" s="30"/>
      <c r="M13" s="30"/>
      <c r="N13" s="30"/>
      <c r="O13" s="30" t="str">
        <f t="shared" si="0"/>
        <v/>
      </c>
      <c r="P13" s="30" t="str">
        <f t="shared" si="1"/>
        <v/>
      </c>
      <c r="Q13" s="34"/>
      <c r="R13" s="34"/>
    </row>
    <row r="14" customHeight="1" spans="1:18">
      <c r="A14" s="14"/>
      <c r="B14" s="14"/>
      <c r="C14" s="95"/>
      <c r="D14" s="19"/>
      <c r="E14" s="18"/>
      <c r="F14" s="14"/>
      <c r="G14" s="14"/>
      <c r="H14" s="14"/>
      <c r="I14" s="30"/>
      <c r="J14" s="30"/>
      <c r="K14" s="30"/>
      <c r="L14" s="30"/>
      <c r="M14" s="30"/>
      <c r="N14" s="30"/>
      <c r="O14" s="30" t="str">
        <f t="shared" si="0"/>
        <v/>
      </c>
      <c r="P14" s="30" t="str">
        <f t="shared" si="1"/>
        <v/>
      </c>
      <c r="Q14" s="34"/>
      <c r="R14" s="34"/>
    </row>
    <row r="15" customHeight="1" spans="1:18">
      <c r="A15" s="14"/>
      <c r="B15" s="14"/>
      <c r="C15" s="95"/>
      <c r="D15" s="19"/>
      <c r="E15" s="18"/>
      <c r="F15" s="14"/>
      <c r="G15" s="14"/>
      <c r="H15" s="14"/>
      <c r="I15" s="30"/>
      <c r="J15" s="30"/>
      <c r="K15" s="30"/>
      <c r="L15" s="30"/>
      <c r="M15" s="30"/>
      <c r="N15" s="30"/>
      <c r="O15" s="30" t="str">
        <f t="shared" si="0"/>
        <v/>
      </c>
      <c r="P15" s="30" t="str">
        <f t="shared" si="1"/>
        <v/>
      </c>
      <c r="Q15" s="34"/>
      <c r="R15" s="34"/>
    </row>
    <row r="16" customHeight="1" spans="1:18">
      <c r="A16" s="14"/>
      <c r="B16" s="14"/>
      <c r="C16" s="95"/>
      <c r="D16" s="19"/>
      <c r="E16" s="18"/>
      <c r="F16" s="14"/>
      <c r="G16" s="14"/>
      <c r="H16" s="14"/>
      <c r="I16" s="30"/>
      <c r="J16" s="30"/>
      <c r="K16" s="30"/>
      <c r="L16" s="30"/>
      <c r="M16" s="30"/>
      <c r="N16" s="30"/>
      <c r="O16" s="30" t="str">
        <f t="shared" si="0"/>
        <v/>
      </c>
      <c r="P16" s="30" t="str">
        <f t="shared" si="1"/>
        <v/>
      </c>
      <c r="Q16" s="34"/>
      <c r="R16" s="34"/>
    </row>
    <row r="17" customHeight="1" spans="1:18">
      <c r="A17" s="14"/>
      <c r="B17" s="14"/>
      <c r="C17" s="95"/>
      <c r="D17" s="19"/>
      <c r="E17" s="18"/>
      <c r="F17" s="14"/>
      <c r="G17" s="14"/>
      <c r="H17" s="14"/>
      <c r="I17" s="30"/>
      <c r="J17" s="30"/>
      <c r="K17" s="30"/>
      <c r="L17" s="30"/>
      <c r="M17" s="30"/>
      <c r="N17" s="30"/>
      <c r="O17" s="30" t="str">
        <f t="shared" si="0"/>
        <v/>
      </c>
      <c r="P17" s="30" t="str">
        <f t="shared" si="1"/>
        <v/>
      </c>
      <c r="Q17" s="34"/>
      <c r="R17" s="34"/>
    </row>
    <row r="18" customHeight="1" spans="1:18">
      <c r="A18" s="14"/>
      <c r="B18" s="14"/>
      <c r="C18" s="95"/>
      <c r="D18" s="19"/>
      <c r="E18" s="18"/>
      <c r="F18" s="14"/>
      <c r="G18" s="14"/>
      <c r="H18" s="14"/>
      <c r="I18" s="30"/>
      <c r="J18" s="30"/>
      <c r="K18" s="30"/>
      <c r="L18" s="30"/>
      <c r="M18" s="30"/>
      <c r="N18" s="30"/>
      <c r="O18" s="30" t="str">
        <f t="shared" si="0"/>
        <v/>
      </c>
      <c r="P18" s="30" t="str">
        <f t="shared" si="1"/>
        <v/>
      </c>
      <c r="Q18" s="34"/>
      <c r="R18" s="34"/>
    </row>
    <row r="19" customHeight="1" spans="1:18">
      <c r="A19" s="14"/>
      <c r="B19" s="14"/>
      <c r="C19" s="95"/>
      <c r="D19" s="19"/>
      <c r="E19" s="18"/>
      <c r="F19" s="14"/>
      <c r="G19" s="14"/>
      <c r="H19" s="14"/>
      <c r="I19" s="30"/>
      <c r="J19" s="30"/>
      <c r="K19" s="30"/>
      <c r="L19" s="30"/>
      <c r="M19" s="30"/>
      <c r="N19" s="30"/>
      <c r="O19" s="30" t="str">
        <f t="shared" si="0"/>
        <v/>
      </c>
      <c r="P19" s="30" t="str">
        <f t="shared" si="1"/>
        <v/>
      </c>
      <c r="Q19" s="34"/>
      <c r="R19" s="34"/>
    </row>
    <row r="20" customHeight="1" spans="1:18">
      <c r="A20" s="14"/>
      <c r="B20" s="14"/>
      <c r="C20" s="95"/>
      <c r="D20" s="19"/>
      <c r="E20" s="18"/>
      <c r="F20" s="14"/>
      <c r="G20" s="14"/>
      <c r="H20" s="14"/>
      <c r="I20" s="30"/>
      <c r="J20" s="30"/>
      <c r="K20" s="30"/>
      <c r="L20" s="30"/>
      <c r="M20" s="30"/>
      <c r="N20" s="30"/>
      <c r="O20" s="30" t="str">
        <f t="shared" si="0"/>
        <v/>
      </c>
      <c r="P20" s="30" t="str">
        <f t="shared" si="1"/>
        <v/>
      </c>
      <c r="Q20" s="34"/>
      <c r="R20" s="34"/>
    </row>
    <row r="21" customHeight="1" spans="1:18">
      <c r="A21" s="14"/>
      <c r="B21" s="14"/>
      <c r="C21" s="95"/>
      <c r="D21" s="19"/>
      <c r="E21" s="18"/>
      <c r="F21" s="14"/>
      <c r="G21" s="14"/>
      <c r="H21" s="14"/>
      <c r="I21" s="30"/>
      <c r="J21" s="30"/>
      <c r="K21" s="30"/>
      <c r="L21" s="30"/>
      <c r="M21" s="30"/>
      <c r="N21" s="30"/>
      <c r="O21" s="30" t="str">
        <f t="shared" si="0"/>
        <v/>
      </c>
      <c r="P21" s="30" t="str">
        <f t="shared" si="1"/>
        <v/>
      </c>
      <c r="Q21" s="34"/>
      <c r="R21" s="34"/>
    </row>
    <row r="22" customHeight="1" spans="1:18">
      <c r="A22" s="14"/>
      <c r="B22" s="14"/>
      <c r="C22" s="95"/>
      <c r="D22" s="19"/>
      <c r="E22" s="18"/>
      <c r="F22" s="14"/>
      <c r="G22" s="14"/>
      <c r="H22" s="14"/>
      <c r="I22" s="30"/>
      <c r="J22" s="30"/>
      <c r="K22" s="30"/>
      <c r="L22" s="30"/>
      <c r="M22" s="30"/>
      <c r="N22" s="30"/>
      <c r="O22" s="30" t="str">
        <f t="shared" si="0"/>
        <v/>
      </c>
      <c r="P22" s="30" t="str">
        <f t="shared" si="1"/>
        <v/>
      </c>
      <c r="Q22" s="34"/>
      <c r="R22" s="34"/>
    </row>
    <row r="23" customHeight="1" spans="1:18">
      <c r="A23" s="14"/>
      <c r="B23" s="14"/>
      <c r="C23" s="95"/>
      <c r="D23" s="19"/>
      <c r="E23" s="18"/>
      <c r="F23" s="14"/>
      <c r="G23" s="14"/>
      <c r="H23" s="14"/>
      <c r="I23" s="30"/>
      <c r="J23" s="30"/>
      <c r="K23" s="30"/>
      <c r="L23" s="30"/>
      <c r="M23" s="30"/>
      <c r="N23" s="30"/>
      <c r="O23" s="30" t="str">
        <f t="shared" si="0"/>
        <v/>
      </c>
      <c r="P23" s="30" t="str">
        <f t="shared" si="1"/>
        <v/>
      </c>
      <c r="Q23" s="34"/>
      <c r="R23" s="34"/>
    </row>
    <row r="24" customHeight="1" spans="1:18">
      <c r="A24" s="14"/>
      <c r="B24" s="14"/>
      <c r="C24" s="95"/>
      <c r="D24" s="19"/>
      <c r="E24" s="18"/>
      <c r="F24" s="14"/>
      <c r="G24" s="14"/>
      <c r="H24" s="14"/>
      <c r="I24" s="30"/>
      <c r="J24" s="30"/>
      <c r="K24" s="30"/>
      <c r="L24" s="30"/>
      <c r="M24" s="30"/>
      <c r="N24" s="30"/>
      <c r="O24" s="30" t="str">
        <f t="shared" si="0"/>
        <v/>
      </c>
      <c r="P24" s="30" t="str">
        <f t="shared" si="1"/>
        <v/>
      </c>
      <c r="Q24" s="34"/>
      <c r="R24" s="34"/>
    </row>
    <row r="25" customHeight="1" spans="1:18">
      <c r="A25" s="14"/>
      <c r="B25" s="14"/>
      <c r="C25" s="95"/>
      <c r="D25" s="19"/>
      <c r="E25" s="18"/>
      <c r="F25" s="14"/>
      <c r="G25" s="14"/>
      <c r="H25" s="14"/>
      <c r="I25" s="30"/>
      <c r="J25" s="30"/>
      <c r="K25" s="30"/>
      <c r="L25" s="30"/>
      <c r="M25" s="30"/>
      <c r="N25" s="30"/>
      <c r="O25" s="30" t="str">
        <f t="shared" si="0"/>
        <v/>
      </c>
      <c r="P25" s="30" t="str">
        <f t="shared" si="1"/>
        <v/>
      </c>
      <c r="Q25" s="34"/>
      <c r="R25" s="34"/>
    </row>
    <row r="26" customHeight="1" spans="1:18">
      <c r="A26" s="14"/>
      <c r="B26" s="14"/>
      <c r="C26" s="95"/>
      <c r="D26" s="19"/>
      <c r="E26" s="18"/>
      <c r="F26" s="14"/>
      <c r="G26" s="14"/>
      <c r="H26" s="14"/>
      <c r="I26" s="30"/>
      <c r="J26" s="30"/>
      <c r="K26" s="30"/>
      <c r="L26" s="30"/>
      <c r="M26" s="30"/>
      <c r="N26" s="30"/>
      <c r="O26" s="30" t="str">
        <f t="shared" si="0"/>
        <v/>
      </c>
      <c r="P26" s="30"/>
      <c r="Q26" s="34"/>
      <c r="R26" s="34"/>
    </row>
    <row r="27" customHeight="1" spans="1:18">
      <c r="A27" s="20" t="s">
        <v>319</v>
      </c>
      <c r="B27" s="21"/>
      <c r="C27" s="21"/>
      <c r="D27" s="22"/>
      <c r="E27" s="18"/>
      <c r="F27" s="14"/>
      <c r="G27" s="14"/>
      <c r="H27" s="14"/>
      <c r="I27" s="30"/>
      <c r="J27" s="30">
        <f>SUM(J6:J26)</f>
        <v>0</v>
      </c>
      <c r="K27" s="30">
        <f>SUM(K6:K26)</f>
        <v>0</v>
      </c>
      <c r="L27" s="30"/>
      <c r="M27" s="30">
        <f>SUM(M6:M26)</f>
        <v>0</v>
      </c>
      <c r="N27" s="30">
        <f>SUM(N6:N26)</f>
        <v>0</v>
      </c>
      <c r="O27" s="30" t="str">
        <f t="shared" si="0"/>
        <v/>
      </c>
      <c r="P27" s="30" t="str">
        <f>IF(M27=0,"",(N27-M27)/M27*100)</f>
        <v/>
      </c>
      <c r="Q27" s="34"/>
      <c r="R27" s="34"/>
    </row>
    <row r="28" customHeight="1" spans="1:13">
      <c r="A28" s="46" t="str">
        <f>封面!D11&amp;封面!G11</f>
        <v>产权持有单位填表人：徐萍</v>
      </c>
      <c r="G28" s="10"/>
      <c r="M28" s="96" t="str">
        <f>"评估人员："&amp;封面!G28</f>
        <v>评估人员：</v>
      </c>
    </row>
    <row r="29" customHeight="1" spans="1:1">
      <c r="A29" s="46" t="str">
        <f>CONCATENATE(封面!D13,封面!F13,封面!G13,封面!H13,封面!I13,封面!J13,封面!K13)</f>
        <v>填表日期：2022年4月1日</v>
      </c>
    </row>
  </sheetData>
  <mergeCells count="3">
    <mergeCell ref="A2:Q2"/>
    <mergeCell ref="A3:Q3"/>
    <mergeCell ref="A27:D27"/>
  </mergeCells>
  <hyperlinks>
    <hyperlink ref="A1" location="索引目录!C28" display="返回索引页"/>
    <hyperlink ref="B1" location="无形资产汇总!B6"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Roman,常规"4-12-1
&amp;"宋体,常规"共&amp;"Times New Roman,常规"&amp;N&amp;"宋体,常规"页第&amp;"Times New Roman,常规"&amp;P&amp;"宋体,常规"页</oddHeader>
  </headerFooter>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P29"/>
  <sheetViews>
    <sheetView workbookViewId="0">
      <selection activeCell="A27" sqref="A27:C27"/>
    </sheetView>
  </sheetViews>
  <sheetFormatPr defaultColWidth="9" defaultRowHeight="15.75"/>
  <cols>
    <col min="1" max="1" width="4" style="73" customWidth="1"/>
    <col min="2" max="2" width="14.75" style="73" customWidth="1"/>
    <col min="3" max="3" width="10.625" style="73" customWidth="1"/>
    <col min="4" max="4" width="5.375" style="73" customWidth="1"/>
    <col min="5" max="5" width="8.5" style="73" customWidth="1"/>
    <col min="6" max="6" width="7.125" style="73" customWidth="1"/>
    <col min="7" max="7" width="8.375" style="73" customWidth="1"/>
    <col min="8" max="8" width="10.625" style="73" customWidth="1"/>
    <col min="9" max="9" width="11" style="73" customWidth="1"/>
    <col min="10" max="10" width="12.625" style="73" hidden="1" customWidth="1" outlineLevel="1"/>
    <col min="11" max="11" width="10.875" style="73" hidden="1" customWidth="1" outlineLevel="1"/>
    <col min="12" max="12" width="10.875" style="73" customWidth="1" collapsed="1"/>
    <col min="13" max="13" width="10.875" style="73" customWidth="1"/>
    <col min="14" max="14" width="6.5" style="73" customWidth="1"/>
    <col min="15" max="15" width="7.25" style="73" customWidth="1"/>
    <col min="16" max="16" width="7.125" style="73" customWidth="1"/>
    <col min="17" max="16384" width="9" style="73"/>
  </cols>
  <sheetData>
    <row r="1" ht="13.5" customHeight="1" spans="1:16">
      <c r="A1" s="71" t="s">
        <v>118</v>
      </c>
      <c r="B1" s="5" t="s">
        <v>240</v>
      </c>
      <c r="C1" s="74"/>
      <c r="D1" s="74"/>
      <c r="E1" s="74"/>
      <c r="F1" s="74"/>
      <c r="G1" s="74"/>
      <c r="H1" s="74"/>
      <c r="I1" s="87"/>
      <c r="J1" s="87"/>
      <c r="K1" s="87"/>
      <c r="L1" s="87"/>
      <c r="M1" s="87"/>
      <c r="N1" s="87"/>
      <c r="O1" s="88"/>
      <c r="P1" s="88"/>
    </row>
    <row r="2" ht="30" customHeight="1" spans="1:16">
      <c r="A2" s="75" t="s">
        <v>653</v>
      </c>
      <c r="B2" s="75"/>
      <c r="C2" s="76"/>
      <c r="D2" s="76"/>
      <c r="E2" s="76"/>
      <c r="F2" s="76"/>
      <c r="G2" s="76"/>
      <c r="H2" s="76"/>
      <c r="I2" s="76"/>
      <c r="J2" s="76"/>
      <c r="K2" s="76"/>
      <c r="L2" s="76"/>
      <c r="M2" s="76"/>
      <c r="N2" s="76"/>
      <c r="O2" s="76"/>
      <c r="P2" s="76"/>
    </row>
    <row r="3" spans="1:16">
      <c r="A3" s="77" t="str">
        <f>无形资产汇总!A3</f>
        <v>评估基准日：2022年3月28日</v>
      </c>
      <c r="B3" s="74"/>
      <c r="C3" s="74"/>
      <c r="D3" s="74"/>
      <c r="E3" s="74"/>
      <c r="F3" s="74"/>
      <c r="G3" s="74"/>
      <c r="H3" s="74"/>
      <c r="I3" s="87"/>
      <c r="J3" s="87"/>
      <c r="K3" s="87"/>
      <c r="L3" s="87"/>
      <c r="M3" s="87"/>
      <c r="N3" s="87"/>
      <c r="O3" s="87"/>
      <c r="P3" s="87"/>
    </row>
    <row r="4" spans="1:16">
      <c r="A4" s="10" t="str">
        <f>封面!D7&amp;封面!F7</f>
        <v>产权持有单位：黑龙江龙煤矿山建设有限公司</v>
      </c>
      <c r="B4" s="78"/>
      <c r="C4" s="78"/>
      <c r="D4" s="78"/>
      <c r="E4" s="78"/>
      <c r="F4" s="78"/>
      <c r="G4" s="78"/>
      <c r="H4" s="78"/>
      <c r="I4" s="78"/>
      <c r="J4" s="78"/>
      <c r="K4" s="78"/>
      <c r="L4" s="78"/>
      <c r="M4" s="78"/>
      <c r="N4" s="78"/>
      <c r="O4" s="78"/>
      <c r="P4" s="89" t="s">
        <v>147</v>
      </c>
    </row>
    <row r="5" ht="27.75" customHeight="1" spans="1:16">
      <c r="A5" s="79" t="s">
        <v>210</v>
      </c>
      <c r="B5" s="79" t="s">
        <v>654</v>
      </c>
      <c r="C5" s="80" t="s">
        <v>655</v>
      </c>
      <c r="D5" s="79" t="s">
        <v>656</v>
      </c>
      <c r="E5" s="79" t="s">
        <v>506</v>
      </c>
      <c r="F5" s="79" t="s">
        <v>657</v>
      </c>
      <c r="G5" s="79" t="s">
        <v>658</v>
      </c>
      <c r="H5" s="79" t="s">
        <v>659</v>
      </c>
      <c r="I5" s="79" t="s">
        <v>426</v>
      </c>
      <c r="J5" s="90" t="s">
        <v>243</v>
      </c>
      <c r="K5" s="90" t="s">
        <v>318</v>
      </c>
      <c r="L5" s="90" t="s">
        <v>245</v>
      </c>
      <c r="M5" s="79" t="s">
        <v>246</v>
      </c>
      <c r="N5" s="79" t="s">
        <v>499</v>
      </c>
      <c r="O5" s="79" t="s">
        <v>248</v>
      </c>
      <c r="P5" s="79" t="s">
        <v>213</v>
      </c>
    </row>
    <row r="6" spans="1:16">
      <c r="A6" s="81"/>
      <c r="B6" s="81"/>
      <c r="C6" s="81"/>
      <c r="D6" s="81"/>
      <c r="E6" s="82"/>
      <c r="F6" s="81"/>
      <c r="G6" s="81"/>
      <c r="H6" s="81"/>
      <c r="I6" s="91"/>
      <c r="J6" s="92"/>
      <c r="K6" s="92"/>
      <c r="L6" s="92"/>
      <c r="M6" s="91"/>
      <c r="N6" s="30" t="str">
        <f>IF(L6=0,"",(M6-L6))</f>
        <v/>
      </c>
      <c r="O6" s="30" t="str">
        <f>IF(L6=0,"",(M6-L6)/L6*100)</f>
        <v/>
      </c>
      <c r="P6" s="93"/>
    </row>
    <row r="7" spans="1:16">
      <c r="A7" s="81"/>
      <c r="B7" s="81"/>
      <c r="C7" s="81"/>
      <c r="D7" s="81"/>
      <c r="E7" s="82"/>
      <c r="F7" s="81"/>
      <c r="G7" s="81"/>
      <c r="H7" s="81"/>
      <c r="I7" s="91"/>
      <c r="J7" s="91"/>
      <c r="K7" s="91"/>
      <c r="L7" s="91"/>
      <c r="M7" s="91"/>
      <c r="N7" s="30" t="str">
        <f t="shared" ref="N7:N27" si="0">IF(L7=0,"",(M7-L7))</f>
        <v/>
      </c>
      <c r="O7" s="30" t="str">
        <f t="shared" ref="O7:O27" si="1">IF(L7=0,"",(M7-L7)/L7*100)</f>
        <v/>
      </c>
      <c r="P7" s="93"/>
    </row>
    <row r="8" spans="1:16">
      <c r="A8" s="81"/>
      <c r="B8" s="81"/>
      <c r="C8" s="81"/>
      <c r="D8" s="81"/>
      <c r="E8" s="82"/>
      <c r="F8" s="81"/>
      <c r="G8" s="81"/>
      <c r="H8" s="81"/>
      <c r="I8" s="91"/>
      <c r="J8" s="91"/>
      <c r="K8" s="91"/>
      <c r="L8" s="91"/>
      <c r="M8" s="91"/>
      <c r="N8" s="30" t="str">
        <f t="shared" si="0"/>
        <v/>
      </c>
      <c r="O8" s="30" t="str">
        <f t="shared" si="1"/>
        <v/>
      </c>
      <c r="P8" s="93"/>
    </row>
    <row r="9" spans="1:16">
      <c r="A9" s="81"/>
      <c r="B9" s="81"/>
      <c r="C9" s="81"/>
      <c r="D9" s="81"/>
      <c r="E9" s="82"/>
      <c r="F9" s="81"/>
      <c r="G9" s="81"/>
      <c r="H9" s="81"/>
      <c r="I9" s="91"/>
      <c r="J9" s="91"/>
      <c r="K9" s="91"/>
      <c r="L9" s="91"/>
      <c r="M9" s="91"/>
      <c r="N9" s="30" t="str">
        <f t="shared" si="0"/>
        <v/>
      </c>
      <c r="O9" s="30" t="str">
        <f t="shared" si="1"/>
        <v/>
      </c>
      <c r="P9" s="93"/>
    </row>
    <row r="10" spans="1:16">
      <c r="A10" s="81"/>
      <c r="B10" s="81"/>
      <c r="C10" s="81"/>
      <c r="D10" s="81"/>
      <c r="E10" s="82"/>
      <c r="F10" s="81"/>
      <c r="G10" s="81"/>
      <c r="H10" s="81"/>
      <c r="I10" s="91"/>
      <c r="J10" s="91"/>
      <c r="K10" s="91"/>
      <c r="L10" s="91"/>
      <c r="M10" s="91"/>
      <c r="N10" s="30" t="str">
        <f t="shared" si="0"/>
        <v/>
      </c>
      <c r="O10" s="30" t="str">
        <f t="shared" si="1"/>
        <v/>
      </c>
      <c r="P10" s="93"/>
    </row>
    <row r="11" spans="1:16">
      <c r="A11" s="81"/>
      <c r="B11" s="81"/>
      <c r="C11" s="81"/>
      <c r="D11" s="81"/>
      <c r="E11" s="82"/>
      <c r="F11" s="81"/>
      <c r="G11" s="81"/>
      <c r="H11" s="81"/>
      <c r="I11" s="91"/>
      <c r="J11" s="91"/>
      <c r="K11" s="91"/>
      <c r="L11" s="91"/>
      <c r="M11" s="91"/>
      <c r="N11" s="30" t="str">
        <f t="shared" si="0"/>
        <v/>
      </c>
      <c r="O11" s="30" t="str">
        <f t="shared" si="1"/>
        <v/>
      </c>
      <c r="P11" s="93"/>
    </row>
    <row r="12" spans="1:16">
      <c r="A12" s="81"/>
      <c r="B12" s="81"/>
      <c r="C12" s="81"/>
      <c r="D12" s="81"/>
      <c r="E12" s="82"/>
      <c r="F12" s="81"/>
      <c r="G12" s="81"/>
      <c r="H12" s="81"/>
      <c r="I12" s="91"/>
      <c r="J12" s="91"/>
      <c r="K12" s="91"/>
      <c r="L12" s="91"/>
      <c r="M12" s="91"/>
      <c r="N12" s="30" t="str">
        <f t="shared" si="0"/>
        <v/>
      </c>
      <c r="O12" s="30" t="str">
        <f t="shared" si="1"/>
        <v/>
      </c>
      <c r="P12" s="93"/>
    </row>
    <row r="13" spans="1:16">
      <c r="A13" s="81"/>
      <c r="B13" s="81"/>
      <c r="C13" s="81"/>
      <c r="D13" s="81"/>
      <c r="E13" s="82"/>
      <c r="F13" s="81"/>
      <c r="G13" s="81"/>
      <c r="H13" s="81"/>
      <c r="I13" s="91"/>
      <c r="J13" s="91"/>
      <c r="K13" s="91"/>
      <c r="L13" s="91"/>
      <c r="M13" s="91"/>
      <c r="N13" s="30" t="str">
        <f t="shared" si="0"/>
        <v/>
      </c>
      <c r="O13" s="30" t="str">
        <f t="shared" si="1"/>
        <v/>
      </c>
      <c r="P13" s="93"/>
    </row>
    <row r="14" spans="1:16">
      <c r="A14" s="81"/>
      <c r="B14" s="81"/>
      <c r="C14" s="81"/>
      <c r="D14" s="81"/>
      <c r="E14" s="82"/>
      <c r="F14" s="81"/>
      <c r="G14" s="81"/>
      <c r="H14" s="81"/>
      <c r="I14" s="91"/>
      <c r="J14" s="91"/>
      <c r="K14" s="91"/>
      <c r="L14" s="91"/>
      <c r="M14" s="91"/>
      <c r="N14" s="30" t="str">
        <f t="shared" si="0"/>
        <v/>
      </c>
      <c r="O14" s="30" t="str">
        <f t="shared" si="1"/>
        <v/>
      </c>
      <c r="P14" s="93"/>
    </row>
    <row r="15" spans="1:16">
      <c r="A15" s="81"/>
      <c r="B15" s="81"/>
      <c r="C15" s="81"/>
      <c r="D15" s="81"/>
      <c r="E15" s="82"/>
      <c r="F15" s="81"/>
      <c r="G15" s="81"/>
      <c r="H15" s="81"/>
      <c r="I15" s="91"/>
      <c r="J15" s="91"/>
      <c r="K15" s="91"/>
      <c r="L15" s="91"/>
      <c r="M15" s="91"/>
      <c r="N15" s="30" t="str">
        <f t="shared" si="0"/>
        <v/>
      </c>
      <c r="O15" s="30" t="str">
        <f t="shared" si="1"/>
        <v/>
      </c>
      <c r="P15" s="93"/>
    </row>
    <row r="16" spans="1:16">
      <c r="A16" s="81"/>
      <c r="B16" s="81"/>
      <c r="C16" s="81"/>
      <c r="D16" s="81"/>
      <c r="E16" s="82"/>
      <c r="F16" s="81"/>
      <c r="G16" s="81"/>
      <c r="H16" s="81"/>
      <c r="I16" s="91"/>
      <c r="J16" s="91"/>
      <c r="K16" s="91"/>
      <c r="L16" s="91"/>
      <c r="M16" s="91"/>
      <c r="N16" s="30" t="str">
        <f t="shared" si="0"/>
        <v/>
      </c>
      <c r="O16" s="30" t="str">
        <f t="shared" si="1"/>
        <v/>
      </c>
      <c r="P16" s="93"/>
    </row>
    <row r="17" spans="1:16">
      <c r="A17" s="81"/>
      <c r="B17" s="81"/>
      <c r="C17" s="81"/>
      <c r="D17" s="81"/>
      <c r="E17" s="82"/>
      <c r="F17" s="81"/>
      <c r="G17" s="81"/>
      <c r="H17" s="81"/>
      <c r="I17" s="91"/>
      <c r="J17" s="91"/>
      <c r="K17" s="91"/>
      <c r="L17" s="91"/>
      <c r="M17" s="91"/>
      <c r="N17" s="30" t="str">
        <f t="shared" si="0"/>
        <v/>
      </c>
      <c r="O17" s="30" t="str">
        <f t="shared" si="1"/>
        <v/>
      </c>
      <c r="P17" s="93"/>
    </row>
    <row r="18" spans="1:16">
      <c r="A18" s="81"/>
      <c r="B18" s="81"/>
      <c r="C18" s="81"/>
      <c r="D18" s="81"/>
      <c r="E18" s="82"/>
      <c r="F18" s="81"/>
      <c r="G18" s="81"/>
      <c r="H18" s="81"/>
      <c r="I18" s="91"/>
      <c r="J18" s="91"/>
      <c r="K18" s="91"/>
      <c r="L18" s="91"/>
      <c r="M18" s="91"/>
      <c r="N18" s="30" t="str">
        <f t="shared" si="0"/>
        <v/>
      </c>
      <c r="O18" s="30" t="str">
        <f t="shared" si="1"/>
        <v/>
      </c>
      <c r="P18" s="93"/>
    </row>
    <row r="19" spans="1:16">
      <c r="A19" s="81"/>
      <c r="B19" s="81"/>
      <c r="C19" s="81"/>
      <c r="D19" s="81"/>
      <c r="E19" s="82"/>
      <c r="F19" s="81"/>
      <c r="G19" s="81"/>
      <c r="H19" s="81"/>
      <c r="I19" s="91"/>
      <c r="J19" s="91"/>
      <c r="K19" s="91"/>
      <c r="L19" s="91"/>
      <c r="M19" s="91"/>
      <c r="N19" s="30" t="str">
        <f t="shared" si="0"/>
        <v/>
      </c>
      <c r="O19" s="30" t="str">
        <f t="shared" si="1"/>
        <v/>
      </c>
      <c r="P19" s="93"/>
    </row>
    <row r="20" spans="1:16">
      <c r="A20" s="81"/>
      <c r="B20" s="81"/>
      <c r="C20" s="81"/>
      <c r="D20" s="81"/>
      <c r="E20" s="82"/>
      <c r="F20" s="81"/>
      <c r="G20" s="81"/>
      <c r="H20" s="81"/>
      <c r="I20" s="91"/>
      <c r="J20" s="91"/>
      <c r="K20" s="91"/>
      <c r="L20" s="91"/>
      <c r="M20" s="91"/>
      <c r="N20" s="30" t="str">
        <f t="shared" si="0"/>
        <v/>
      </c>
      <c r="O20" s="30" t="str">
        <f t="shared" si="1"/>
        <v/>
      </c>
      <c r="P20" s="93"/>
    </row>
    <row r="21" spans="1:16">
      <c r="A21" s="81"/>
      <c r="B21" s="81"/>
      <c r="C21" s="81"/>
      <c r="D21" s="81"/>
      <c r="E21" s="82"/>
      <c r="F21" s="81"/>
      <c r="G21" s="81"/>
      <c r="H21" s="81"/>
      <c r="I21" s="91"/>
      <c r="J21" s="91"/>
      <c r="K21" s="91"/>
      <c r="L21" s="91"/>
      <c r="M21" s="91"/>
      <c r="N21" s="30" t="str">
        <f t="shared" si="0"/>
        <v/>
      </c>
      <c r="O21" s="30" t="str">
        <f t="shared" si="1"/>
        <v/>
      </c>
      <c r="P21" s="93"/>
    </row>
    <row r="22" spans="1:16">
      <c r="A22" s="81"/>
      <c r="B22" s="81"/>
      <c r="C22" s="81"/>
      <c r="D22" s="81"/>
      <c r="E22" s="82"/>
      <c r="F22" s="81"/>
      <c r="G22" s="81"/>
      <c r="H22" s="81"/>
      <c r="I22" s="91"/>
      <c r="J22" s="91"/>
      <c r="K22" s="91"/>
      <c r="L22" s="91"/>
      <c r="M22" s="91"/>
      <c r="N22" s="30" t="str">
        <f t="shared" si="0"/>
        <v/>
      </c>
      <c r="O22" s="30" t="str">
        <f t="shared" si="1"/>
        <v/>
      </c>
      <c r="P22" s="93"/>
    </row>
    <row r="23" spans="1:16">
      <c r="A23" s="81"/>
      <c r="B23" s="81"/>
      <c r="C23" s="81"/>
      <c r="D23" s="81"/>
      <c r="E23" s="82"/>
      <c r="F23" s="81"/>
      <c r="G23" s="81"/>
      <c r="H23" s="81"/>
      <c r="I23" s="91"/>
      <c r="J23" s="91"/>
      <c r="K23" s="91"/>
      <c r="L23" s="91"/>
      <c r="M23" s="91"/>
      <c r="N23" s="30" t="str">
        <f t="shared" si="0"/>
        <v/>
      </c>
      <c r="O23" s="30" t="str">
        <f t="shared" si="1"/>
        <v/>
      </c>
      <c r="P23" s="93"/>
    </row>
    <row r="24" spans="1:16">
      <c r="A24" s="81"/>
      <c r="B24" s="81"/>
      <c r="C24" s="81"/>
      <c r="D24" s="81"/>
      <c r="E24" s="82"/>
      <c r="F24" s="81"/>
      <c r="G24" s="81"/>
      <c r="H24" s="81"/>
      <c r="I24" s="91"/>
      <c r="J24" s="91"/>
      <c r="K24" s="91"/>
      <c r="L24" s="91"/>
      <c r="M24" s="91"/>
      <c r="N24" s="30" t="str">
        <f t="shared" si="0"/>
        <v/>
      </c>
      <c r="O24" s="30" t="str">
        <f t="shared" si="1"/>
        <v/>
      </c>
      <c r="P24" s="93"/>
    </row>
    <row r="25" spans="1:16">
      <c r="A25" s="81"/>
      <c r="B25" s="81"/>
      <c r="C25" s="81"/>
      <c r="D25" s="81"/>
      <c r="E25" s="82"/>
      <c r="F25" s="81"/>
      <c r="G25" s="81"/>
      <c r="H25" s="81"/>
      <c r="I25" s="91"/>
      <c r="J25" s="91"/>
      <c r="K25" s="91"/>
      <c r="L25" s="91"/>
      <c r="M25" s="91"/>
      <c r="N25" s="30" t="str">
        <f t="shared" si="0"/>
        <v/>
      </c>
      <c r="O25" s="30" t="str">
        <f t="shared" si="1"/>
        <v/>
      </c>
      <c r="P25" s="93"/>
    </row>
    <row r="26" spans="1:16">
      <c r="A26" s="81"/>
      <c r="B26" s="81"/>
      <c r="C26" s="81"/>
      <c r="D26" s="81"/>
      <c r="E26" s="82"/>
      <c r="F26" s="81"/>
      <c r="G26" s="81"/>
      <c r="H26" s="81"/>
      <c r="I26" s="91"/>
      <c r="J26" s="91"/>
      <c r="K26" s="91"/>
      <c r="L26" s="91"/>
      <c r="M26" s="91"/>
      <c r="N26" s="30" t="str">
        <f t="shared" si="0"/>
        <v/>
      </c>
      <c r="O26" s="30" t="str">
        <f t="shared" si="1"/>
        <v/>
      </c>
      <c r="P26" s="93"/>
    </row>
    <row r="27" spans="1:16">
      <c r="A27" s="83" t="s">
        <v>319</v>
      </c>
      <c r="B27" s="84"/>
      <c r="C27" s="84"/>
      <c r="D27" s="84"/>
      <c r="E27" s="82"/>
      <c r="F27" s="81"/>
      <c r="G27" s="81"/>
      <c r="H27" s="81"/>
      <c r="I27" s="91"/>
      <c r="J27" s="91">
        <f>SUM(J6:J26)</f>
        <v>0</v>
      </c>
      <c r="K27" s="91"/>
      <c r="L27" s="91">
        <f>SUM(L6:L26)</f>
        <v>0</v>
      </c>
      <c r="M27" s="91">
        <f>SUM(M6:M26)</f>
        <v>0</v>
      </c>
      <c r="N27" s="30" t="str">
        <f t="shared" si="0"/>
        <v/>
      </c>
      <c r="O27" s="30" t="str">
        <f t="shared" si="1"/>
        <v/>
      </c>
      <c r="P27" s="93"/>
    </row>
    <row r="28" spans="1:16">
      <c r="A28" s="85" t="s">
        <v>660</v>
      </c>
      <c r="B28" s="85"/>
      <c r="C28" s="85"/>
      <c r="D28" s="85"/>
      <c r="E28" s="78"/>
      <c r="G28" s="78"/>
      <c r="H28" s="78"/>
      <c r="I28" s="78"/>
      <c r="J28" s="78"/>
      <c r="K28" s="78"/>
      <c r="L28" s="3" t="str">
        <f>"评估人员："&amp;封面!O29&amp;"  "&amp;封面!O35</f>
        <v>评估人员：  </v>
      </c>
      <c r="M28" s="78"/>
      <c r="N28" s="78"/>
      <c r="O28" s="78"/>
      <c r="P28" s="78"/>
    </row>
    <row r="29" spans="1:16">
      <c r="A29" s="46" t="str">
        <f>CONCATENATE(封面!D13,封面!F13,封面!G13,封面!H13,封面!I13,封面!J13,封面!K13)</f>
        <v>填表日期：2022年4月1日</v>
      </c>
      <c r="B29" s="86"/>
      <c r="C29" s="78"/>
      <c r="D29" s="78"/>
      <c r="E29" s="78"/>
      <c r="F29" s="78"/>
      <c r="G29" s="78"/>
      <c r="H29" s="78"/>
      <c r="I29" s="78"/>
      <c r="J29" s="78"/>
      <c r="K29" s="78"/>
      <c r="L29" s="78"/>
      <c r="M29" s="78"/>
      <c r="N29" s="78"/>
      <c r="O29" s="78"/>
      <c r="P29" s="78"/>
    </row>
  </sheetData>
  <mergeCells count="5">
    <mergeCell ref="O1:P1"/>
    <mergeCell ref="A2:P2"/>
    <mergeCell ref="A3:P3"/>
    <mergeCell ref="A27:C27"/>
    <mergeCell ref="A28:D28"/>
  </mergeCells>
  <hyperlinks>
    <hyperlink ref="A1" location="索引目录!C28" display="返回索引页"/>
    <hyperlink ref="B1" location="无形资产汇总!B6" display="返回"/>
  </hyperlinks>
  <printOptions horizontalCentered="1"/>
  <pageMargins left="0.354166666666667" right="0.354166666666667" top="0.786805555555556" bottom="0.786805555555556" header="1.02291666666667" footer="0.511805555555556"/>
  <pageSetup paperSize="9" orientation="landscape"/>
  <headerFooter alignWithMargins="0">
    <oddHeader>&amp;R&amp;"宋体,常规"&amp;10表&amp;"Times New Roman,常规"4-12-2
&amp;"宋体,常规"共&amp;"Times New Roman,常规"&amp;N&amp;"宋体,常规"页第&amp;"Times New Roman,常规"&amp;P&amp;"宋体,常规"页</oddHeader>
  </headerFooter>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opLeftCell="A8" workbookViewId="0">
      <selection activeCell="A27" sqref="A27:C27"/>
    </sheetView>
  </sheetViews>
  <sheetFormatPr defaultColWidth="9" defaultRowHeight="15.75" customHeight="1"/>
  <cols>
    <col min="1" max="1" width="5.75" style="3" customWidth="1"/>
    <col min="2" max="2" width="19.125" style="3" customWidth="1"/>
    <col min="3" max="3" width="5.25" style="3" customWidth="1"/>
    <col min="4" max="4" width="8.125" style="3" customWidth="1"/>
    <col min="5" max="5" width="13.375" style="3" customWidth="1"/>
    <col min="6" max="7" width="13.375" style="3" hidden="1" customWidth="1" outlineLevel="1"/>
    <col min="8" max="8" width="13.375" style="3" customWidth="1" collapsed="1"/>
    <col min="9" max="9" width="9.25" style="3" customWidth="1"/>
    <col min="10" max="10" width="13.375" style="3" customWidth="1"/>
    <col min="11" max="11" width="12.5" style="3" customWidth="1"/>
    <col min="12" max="12" width="10.125" style="3" customWidth="1"/>
    <col min="13" max="13" width="11" style="3" customWidth="1"/>
    <col min="14" max="16384" width="9" style="3"/>
  </cols>
  <sheetData>
    <row r="1" spans="1:13">
      <c r="A1" s="71" t="s">
        <v>118</v>
      </c>
      <c r="B1" s="5" t="s">
        <v>240</v>
      </c>
      <c r="C1" s="6"/>
      <c r="D1" s="6"/>
      <c r="E1" s="6"/>
      <c r="F1" s="6"/>
      <c r="G1" s="6"/>
      <c r="H1" s="6"/>
      <c r="I1" s="6"/>
      <c r="J1" s="6"/>
      <c r="K1" s="6"/>
      <c r="L1" s="6"/>
      <c r="M1" s="6"/>
    </row>
    <row r="2" s="1" customFormat="1" ht="30" customHeight="1" spans="1:13">
      <c r="A2" s="7" t="s">
        <v>661</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25"/>
      <c r="J3" s="25"/>
      <c r="K3" s="25"/>
      <c r="L3" s="25"/>
      <c r="M3" s="25"/>
    </row>
    <row r="4" customHeight="1" spans="1:13">
      <c r="A4" s="10" t="str">
        <f>封面!D7&amp;封面!F7</f>
        <v>产权持有单位：黑龙江龙煤矿山建设有限公司</v>
      </c>
      <c r="M4" s="33" t="s">
        <v>147</v>
      </c>
    </row>
    <row r="5" s="6" customFormat="1" ht="27.75" customHeight="1" spans="1:13">
      <c r="A5" s="12" t="s">
        <v>210</v>
      </c>
      <c r="B5" s="12" t="s">
        <v>662</v>
      </c>
      <c r="C5" s="12" t="s">
        <v>506</v>
      </c>
      <c r="D5" s="12" t="s">
        <v>663</v>
      </c>
      <c r="E5" s="12" t="s">
        <v>426</v>
      </c>
      <c r="F5" s="12" t="s">
        <v>243</v>
      </c>
      <c r="G5" s="12" t="s">
        <v>318</v>
      </c>
      <c r="H5" s="12" t="s">
        <v>245</v>
      </c>
      <c r="I5" s="12" t="s">
        <v>664</v>
      </c>
      <c r="J5" s="12" t="s">
        <v>246</v>
      </c>
      <c r="K5" s="12" t="s">
        <v>499</v>
      </c>
      <c r="L5" s="12" t="s">
        <v>248</v>
      </c>
      <c r="M5" s="12" t="s">
        <v>213</v>
      </c>
    </row>
    <row r="6" customHeight="1" spans="1:13">
      <c r="A6" s="14"/>
      <c r="B6" s="19"/>
      <c r="C6" s="18"/>
      <c r="D6" s="14"/>
      <c r="E6" s="30"/>
      <c r="F6" s="30"/>
      <c r="G6" s="30"/>
      <c r="H6" s="30"/>
      <c r="I6" s="72"/>
      <c r="J6" s="30"/>
      <c r="K6" s="30" t="str">
        <f>IF(H6=0,"",(J6-H6))</f>
        <v/>
      </c>
      <c r="L6" s="30" t="str">
        <f>IF(H6=0,"",(J6-H6)/H6*100)</f>
        <v/>
      </c>
      <c r="M6" s="34"/>
    </row>
    <row r="7" customHeight="1" spans="1:13">
      <c r="A7" s="14"/>
      <c r="B7" s="19"/>
      <c r="C7" s="18"/>
      <c r="D7" s="14"/>
      <c r="E7" s="30"/>
      <c r="F7" s="30"/>
      <c r="G7" s="30"/>
      <c r="H7" s="30"/>
      <c r="I7" s="72"/>
      <c r="J7" s="30"/>
      <c r="K7" s="30" t="str">
        <f t="shared" ref="K7:K27" si="0">IF(H7=0,"",(J7-H7))</f>
        <v/>
      </c>
      <c r="L7" s="30" t="str">
        <f t="shared" ref="L7:L27" si="1">IF(H7=0,"",(J7-H7)/H7*100)</f>
        <v/>
      </c>
      <c r="M7" s="34"/>
    </row>
    <row r="8" customHeight="1" spans="1:13">
      <c r="A8" s="14"/>
      <c r="B8" s="19"/>
      <c r="C8" s="18"/>
      <c r="D8" s="14"/>
      <c r="E8" s="30"/>
      <c r="F8" s="30"/>
      <c r="G8" s="30"/>
      <c r="H8" s="30"/>
      <c r="I8" s="72"/>
      <c r="J8" s="30"/>
      <c r="K8" s="30" t="str">
        <f t="shared" si="0"/>
        <v/>
      </c>
      <c r="L8" s="30" t="str">
        <f t="shared" si="1"/>
        <v/>
      </c>
      <c r="M8" s="34"/>
    </row>
    <row r="9" customHeight="1" spans="1:13">
      <c r="A9" s="14"/>
      <c r="B9" s="19"/>
      <c r="C9" s="18"/>
      <c r="D9" s="14"/>
      <c r="E9" s="30"/>
      <c r="F9" s="30"/>
      <c r="G9" s="30"/>
      <c r="H9" s="30"/>
      <c r="I9" s="72"/>
      <c r="J9" s="30"/>
      <c r="K9" s="30" t="str">
        <f t="shared" si="0"/>
        <v/>
      </c>
      <c r="L9" s="30" t="str">
        <f t="shared" si="1"/>
        <v/>
      </c>
      <c r="M9" s="34"/>
    </row>
    <row r="10" customHeight="1" spans="1:13">
      <c r="A10" s="14"/>
      <c r="B10" s="19"/>
      <c r="C10" s="18"/>
      <c r="D10" s="14"/>
      <c r="E10" s="30"/>
      <c r="F10" s="30"/>
      <c r="G10" s="30"/>
      <c r="H10" s="30"/>
      <c r="I10" s="72"/>
      <c r="J10" s="30"/>
      <c r="K10" s="30" t="str">
        <f t="shared" si="0"/>
        <v/>
      </c>
      <c r="L10" s="30" t="str">
        <f t="shared" si="1"/>
        <v/>
      </c>
      <c r="M10" s="34"/>
    </row>
    <row r="11" customHeight="1" spans="1:13">
      <c r="A11" s="14"/>
      <c r="B11" s="19"/>
      <c r="C11" s="18"/>
      <c r="D11" s="14"/>
      <c r="E11" s="30"/>
      <c r="F11" s="30"/>
      <c r="G11" s="30"/>
      <c r="H11" s="30"/>
      <c r="I11" s="72"/>
      <c r="J11" s="30"/>
      <c r="K11" s="30" t="str">
        <f t="shared" si="0"/>
        <v/>
      </c>
      <c r="L11" s="30" t="str">
        <f t="shared" si="1"/>
        <v/>
      </c>
      <c r="M11" s="34"/>
    </row>
    <row r="12" customHeight="1" spans="1:13">
      <c r="A12" s="14"/>
      <c r="B12" s="19"/>
      <c r="C12" s="18"/>
      <c r="D12" s="14"/>
      <c r="E12" s="30"/>
      <c r="F12" s="30"/>
      <c r="G12" s="30"/>
      <c r="H12" s="30"/>
      <c r="I12" s="72"/>
      <c r="J12" s="30"/>
      <c r="K12" s="30" t="str">
        <f t="shared" si="0"/>
        <v/>
      </c>
      <c r="L12" s="30" t="str">
        <f t="shared" si="1"/>
        <v/>
      </c>
      <c r="M12" s="34"/>
    </row>
    <row r="13" customHeight="1" spans="1:13">
      <c r="A13" s="14"/>
      <c r="B13" s="19"/>
      <c r="C13" s="18"/>
      <c r="D13" s="14"/>
      <c r="E13" s="30"/>
      <c r="F13" s="30"/>
      <c r="G13" s="30"/>
      <c r="H13" s="30"/>
      <c r="I13" s="72"/>
      <c r="J13" s="30"/>
      <c r="K13" s="30" t="str">
        <f t="shared" si="0"/>
        <v/>
      </c>
      <c r="L13" s="30" t="str">
        <f t="shared" si="1"/>
        <v/>
      </c>
      <c r="M13" s="34"/>
    </row>
    <row r="14" customHeight="1" spans="1:13">
      <c r="A14" s="14"/>
      <c r="B14" s="19"/>
      <c r="C14" s="18"/>
      <c r="D14" s="14"/>
      <c r="E14" s="30"/>
      <c r="F14" s="30"/>
      <c r="G14" s="30"/>
      <c r="H14" s="30"/>
      <c r="I14" s="72"/>
      <c r="J14" s="30"/>
      <c r="K14" s="30" t="str">
        <f t="shared" si="0"/>
        <v/>
      </c>
      <c r="L14" s="30" t="str">
        <f t="shared" si="1"/>
        <v/>
      </c>
      <c r="M14" s="34"/>
    </row>
    <row r="15" customHeight="1" spans="1:13">
      <c r="A15" s="14"/>
      <c r="B15" s="19"/>
      <c r="C15" s="18"/>
      <c r="D15" s="14"/>
      <c r="E15" s="30"/>
      <c r="F15" s="30"/>
      <c r="G15" s="30"/>
      <c r="H15" s="30"/>
      <c r="I15" s="72"/>
      <c r="J15" s="30"/>
      <c r="K15" s="30" t="str">
        <f t="shared" si="0"/>
        <v/>
      </c>
      <c r="L15" s="30" t="str">
        <f t="shared" si="1"/>
        <v/>
      </c>
      <c r="M15" s="34"/>
    </row>
    <row r="16" customHeight="1" spans="1:13">
      <c r="A16" s="14"/>
      <c r="B16" s="19"/>
      <c r="C16" s="18"/>
      <c r="D16" s="14"/>
      <c r="E16" s="30"/>
      <c r="F16" s="30"/>
      <c r="G16" s="30"/>
      <c r="H16" s="30"/>
      <c r="I16" s="72"/>
      <c r="J16" s="30"/>
      <c r="K16" s="30" t="str">
        <f t="shared" si="0"/>
        <v/>
      </c>
      <c r="L16" s="30" t="str">
        <f t="shared" si="1"/>
        <v/>
      </c>
      <c r="M16" s="34"/>
    </row>
    <row r="17" customHeight="1" spans="1:13">
      <c r="A17" s="14"/>
      <c r="B17" s="19"/>
      <c r="C17" s="18"/>
      <c r="D17" s="14"/>
      <c r="E17" s="30"/>
      <c r="F17" s="30"/>
      <c r="G17" s="30"/>
      <c r="H17" s="30"/>
      <c r="I17" s="72"/>
      <c r="J17" s="30"/>
      <c r="K17" s="30" t="str">
        <f t="shared" si="0"/>
        <v/>
      </c>
      <c r="L17" s="30" t="str">
        <f t="shared" si="1"/>
        <v/>
      </c>
      <c r="M17" s="34"/>
    </row>
    <row r="18" customHeight="1" spans="1:13">
      <c r="A18" s="14"/>
      <c r="B18" s="19"/>
      <c r="C18" s="18"/>
      <c r="D18" s="14"/>
      <c r="E18" s="30"/>
      <c r="F18" s="30"/>
      <c r="G18" s="30"/>
      <c r="H18" s="30"/>
      <c r="I18" s="72"/>
      <c r="J18" s="30"/>
      <c r="K18" s="30" t="str">
        <f t="shared" si="0"/>
        <v/>
      </c>
      <c r="L18" s="30" t="str">
        <f t="shared" si="1"/>
        <v/>
      </c>
      <c r="M18" s="34"/>
    </row>
    <row r="19" customHeight="1" spans="1:13">
      <c r="A19" s="14"/>
      <c r="B19" s="19"/>
      <c r="C19" s="18"/>
      <c r="D19" s="14"/>
      <c r="E19" s="30"/>
      <c r="F19" s="30"/>
      <c r="G19" s="30"/>
      <c r="H19" s="30"/>
      <c r="I19" s="72"/>
      <c r="J19" s="30"/>
      <c r="K19" s="30" t="str">
        <f t="shared" si="0"/>
        <v/>
      </c>
      <c r="L19" s="30" t="str">
        <f t="shared" si="1"/>
        <v/>
      </c>
      <c r="M19" s="34"/>
    </row>
    <row r="20" customHeight="1" spans="1:13">
      <c r="A20" s="14"/>
      <c r="B20" s="19"/>
      <c r="C20" s="18"/>
      <c r="D20" s="14"/>
      <c r="E20" s="30"/>
      <c r="F20" s="30"/>
      <c r="G20" s="30"/>
      <c r="H20" s="30"/>
      <c r="I20" s="72"/>
      <c r="J20" s="30"/>
      <c r="K20" s="30" t="str">
        <f t="shared" si="0"/>
        <v/>
      </c>
      <c r="L20" s="30" t="str">
        <f t="shared" si="1"/>
        <v/>
      </c>
      <c r="M20" s="34"/>
    </row>
    <row r="21" customHeight="1" spans="1:13">
      <c r="A21" s="14"/>
      <c r="B21" s="19"/>
      <c r="C21" s="18"/>
      <c r="D21" s="14"/>
      <c r="E21" s="30"/>
      <c r="F21" s="30"/>
      <c r="G21" s="30"/>
      <c r="H21" s="30"/>
      <c r="I21" s="72"/>
      <c r="J21" s="30"/>
      <c r="K21" s="30" t="str">
        <f t="shared" si="0"/>
        <v/>
      </c>
      <c r="L21" s="30" t="str">
        <f t="shared" si="1"/>
        <v/>
      </c>
      <c r="M21" s="34"/>
    </row>
    <row r="22" customHeight="1" spans="1:13">
      <c r="A22" s="14"/>
      <c r="B22" s="19"/>
      <c r="C22" s="18"/>
      <c r="D22" s="14"/>
      <c r="E22" s="30"/>
      <c r="F22" s="30"/>
      <c r="G22" s="30"/>
      <c r="H22" s="30"/>
      <c r="I22" s="72"/>
      <c r="J22" s="30"/>
      <c r="K22" s="30" t="str">
        <f t="shared" si="0"/>
        <v/>
      </c>
      <c r="L22" s="30" t="str">
        <f t="shared" si="1"/>
        <v/>
      </c>
      <c r="M22" s="34"/>
    </row>
    <row r="23" customHeight="1" spans="1:13">
      <c r="A23" s="14"/>
      <c r="B23" s="19"/>
      <c r="C23" s="18"/>
      <c r="D23" s="14"/>
      <c r="E23" s="30"/>
      <c r="F23" s="30"/>
      <c r="G23" s="30"/>
      <c r="H23" s="30"/>
      <c r="I23" s="72"/>
      <c r="J23" s="30"/>
      <c r="K23" s="30" t="str">
        <f t="shared" si="0"/>
        <v/>
      </c>
      <c r="L23" s="30" t="str">
        <f t="shared" si="1"/>
        <v/>
      </c>
      <c r="M23" s="34"/>
    </row>
    <row r="24" customHeight="1" spans="1:13">
      <c r="A24" s="14"/>
      <c r="B24" s="19"/>
      <c r="C24" s="18"/>
      <c r="D24" s="14"/>
      <c r="E24" s="30"/>
      <c r="F24" s="30"/>
      <c r="G24" s="30"/>
      <c r="H24" s="30"/>
      <c r="I24" s="72"/>
      <c r="J24" s="30"/>
      <c r="K24" s="30" t="str">
        <f t="shared" si="0"/>
        <v/>
      </c>
      <c r="L24" s="30" t="str">
        <f t="shared" si="1"/>
        <v/>
      </c>
      <c r="M24" s="34"/>
    </row>
    <row r="25" customHeight="1" spans="1:13">
      <c r="A25" s="14"/>
      <c r="B25" s="19"/>
      <c r="C25" s="18"/>
      <c r="D25" s="14"/>
      <c r="E25" s="30"/>
      <c r="F25" s="30"/>
      <c r="G25" s="30"/>
      <c r="H25" s="30"/>
      <c r="I25" s="72"/>
      <c r="J25" s="30"/>
      <c r="K25" s="30" t="str">
        <f t="shared" si="0"/>
        <v/>
      </c>
      <c r="L25" s="30" t="str">
        <f t="shared" si="1"/>
        <v/>
      </c>
      <c r="M25" s="34"/>
    </row>
    <row r="26" customHeight="1" spans="1:13">
      <c r="A26" s="14"/>
      <c r="B26" s="19"/>
      <c r="C26" s="18"/>
      <c r="D26" s="14"/>
      <c r="E26" s="30"/>
      <c r="F26" s="30"/>
      <c r="G26" s="30"/>
      <c r="H26" s="30"/>
      <c r="I26" s="72"/>
      <c r="J26" s="30"/>
      <c r="K26" s="30" t="str">
        <f t="shared" si="0"/>
        <v/>
      </c>
      <c r="L26" s="30"/>
      <c r="M26" s="34"/>
    </row>
    <row r="27" customHeight="1" spans="1:13">
      <c r="A27" s="20" t="s">
        <v>319</v>
      </c>
      <c r="B27" s="22"/>
      <c r="C27" s="18"/>
      <c r="D27" s="14"/>
      <c r="E27" s="30"/>
      <c r="F27" s="30">
        <f>SUM(F6:F26)</f>
        <v>0</v>
      </c>
      <c r="G27" s="30"/>
      <c r="H27" s="30">
        <f>SUM(H6:H26)</f>
        <v>0</v>
      </c>
      <c r="I27" s="72"/>
      <c r="J27" s="30">
        <f>SUM(J6:J26)</f>
        <v>0</v>
      </c>
      <c r="K27" s="30" t="str">
        <f t="shared" si="0"/>
        <v/>
      </c>
      <c r="L27" s="30" t="str">
        <f t="shared" si="1"/>
        <v/>
      </c>
      <c r="M27" s="34"/>
    </row>
    <row r="28" customHeight="1" spans="1:8">
      <c r="A28" s="46" t="str">
        <f>封面!D11&amp;封面!G11</f>
        <v>产权持有单位填表人：徐萍</v>
      </c>
      <c r="H28" s="10" t="str">
        <f>"评估人员："&amp;封面!G34</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C29" display="返回索引页"/>
    <hyperlink ref="B1" location="无形资产汇总!B7"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Roman,常规"4-12-3
&amp;"宋体,常规"共&amp;"Times New Roman,常规"&amp;N&amp;"宋体,常规"页第&amp;"Times New Roman,常规"&amp;P&amp;"宋体,常规"页</oddHead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A1:J29"/>
  <sheetViews>
    <sheetView workbookViewId="0">
      <selection activeCell="A3" sqref="A3:J3"/>
    </sheetView>
  </sheetViews>
  <sheetFormatPr defaultColWidth="9" defaultRowHeight="15.75" customHeight="1"/>
  <cols>
    <col min="1" max="1" width="7.625" style="3" customWidth="1"/>
    <col min="2" max="2" width="27" style="3" customWidth="1"/>
    <col min="3" max="3" width="13.75" style="3" customWidth="1"/>
    <col min="4" max="5" width="13.375" style="3" hidden="1" customWidth="1" outlineLevel="1"/>
    <col min="6" max="6" width="17.375" style="3" customWidth="1" collapsed="1"/>
    <col min="7" max="7" width="17.375" style="3" customWidth="1"/>
    <col min="8" max="8" width="14.375" style="3" customWidth="1"/>
    <col min="9" max="9" width="11.625" style="3" customWidth="1"/>
    <col min="10" max="10" width="12" style="3" customWidth="1"/>
    <col min="11" max="16384" width="9" style="3"/>
  </cols>
  <sheetData>
    <row r="1" spans="1:10">
      <c r="A1" s="4" t="s">
        <v>118</v>
      </c>
      <c r="B1" s="5" t="s">
        <v>240</v>
      </c>
      <c r="C1" s="6"/>
      <c r="D1" s="6"/>
      <c r="E1" s="6"/>
      <c r="F1" s="6"/>
      <c r="G1" s="6"/>
      <c r="H1" s="6"/>
      <c r="I1" s="6"/>
      <c r="J1" s="6"/>
    </row>
    <row r="2" s="1" customFormat="1" ht="30" customHeight="1" spans="1:10">
      <c r="A2" s="7" t="s">
        <v>665</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25"/>
      <c r="H3" s="25"/>
      <c r="I3" s="25"/>
      <c r="J3" s="25"/>
    </row>
    <row r="4" customHeight="1" spans="1:10">
      <c r="A4" s="10" t="str">
        <f>封面!D7&amp;封面!F7</f>
        <v>产权持有单位：黑龙江龙煤矿山建设有限公司</v>
      </c>
      <c r="J4" s="33" t="s">
        <v>147</v>
      </c>
    </row>
    <row r="5" s="6" customFormat="1" ht="27.75" customHeight="1" spans="1:10">
      <c r="A5" s="12" t="s">
        <v>210</v>
      </c>
      <c r="B5" s="12" t="s">
        <v>662</v>
      </c>
      <c r="C5" s="12" t="s">
        <v>364</v>
      </c>
      <c r="D5" s="12" t="s">
        <v>243</v>
      </c>
      <c r="E5" s="12" t="s">
        <v>318</v>
      </c>
      <c r="F5" s="12" t="s">
        <v>245</v>
      </c>
      <c r="G5" s="12" t="s">
        <v>246</v>
      </c>
      <c r="H5" s="12" t="s">
        <v>499</v>
      </c>
      <c r="I5" s="12" t="s">
        <v>248</v>
      </c>
      <c r="J5" s="12" t="s">
        <v>213</v>
      </c>
    </row>
    <row r="6" customHeight="1" spans="1:10">
      <c r="A6" s="14"/>
      <c r="B6" s="19"/>
      <c r="C6" s="18"/>
      <c r="D6" s="30"/>
      <c r="E6" s="30"/>
      <c r="F6" s="30"/>
      <c r="G6" s="30"/>
      <c r="H6" s="30" t="str">
        <f>IF(F6=0,"",(G6-F6)/F6*100)</f>
        <v/>
      </c>
      <c r="I6" s="30" t="str">
        <f>IF(F6=0,"",(G6-F6)/F6*100)</f>
        <v/>
      </c>
      <c r="J6" s="34"/>
    </row>
    <row r="7" customHeight="1" spans="1:10">
      <c r="A7" s="14"/>
      <c r="B7" s="19"/>
      <c r="C7" s="18"/>
      <c r="D7" s="30"/>
      <c r="E7" s="30"/>
      <c r="F7" s="30"/>
      <c r="G7" s="30"/>
      <c r="H7" s="30" t="str">
        <f t="shared" ref="H7:H27" si="0">IF(F7=0,"",(G7-F7)/F7*100)</f>
        <v/>
      </c>
      <c r="I7" s="30" t="str">
        <f t="shared" ref="I7:I25" si="1">IF(F7=0,"",(G7-F7)/F7*100)</f>
        <v/>
      </c>
      <c r="J7" s="34"/>
    </row>
    <row r="8" customHeight="1" spans="1:10">
      <c r="A8" s="14"/>
      <c r="B8" s="19"/>
      <c r="C8" s="18"/>
      <c r="D8" s="30"/>
      <c r="E8" s="30"/>
      <c r="F8" s="30"/>
      <c r="G8" s="30"/>
      <c r="H8" s="30" t="str">
        <f t="shared" si="0"/>
        <v/>
      </c>
      <c r="I8" s="30" t="str">
        <f t="shared" si="1"/>
        <v/>
      </c>
      <c r="J8" s="34"/>
    </row>
    <row r="9" customHeight="1" spans="1:10">
      <c r="A9" s="14"/>
      <c r="B9" s="19"/>
      <c r="C9" s="18"/>
      <c r="D9" s="30"/>
      <c r="E9" s="30"/>
      <c r="F9" s="30"/>
      <c r="G9" s="30"/>
      <c r="H9" s="30" t="str">
        <f t="shared" si="0"/>
        <v/>
      </c>
      <c r="I9" s="30" t="str">
        <f t="shared" si="1"/>
        <v/>
      </c>
      <c r="J9" s="34"/>
    </row>
    <row r="10" customHeight="1" spans="1:10">
      <c r="A10" s="14"/>
      <c r="B10" s="19"/>
      <c r="C10" s="18"/>
      <c r="D10" s="30"/>
      <c r="E10" s="30"/>
      <c r="F10" s="30"/>
      <c r="G10" s="30"/>
      <c r="H10" s="30" t="str">
        <f t="shared" si="0"/>
        <v/>
      </c>
      <c r="I10" s="30" t="str">
        <f t="shared" si="1"/>
        <v/>
      </c>
      <c r="J10" s="34"/>
    </row>
    <row r="11" customHeight="1" spans="1:10">
      <c r="A11" s="14"/>
      <c r="B11" s="19"/>
      <c r="C11" s="18"/>
      <c r="D11" s="30"/>
      <c r="E11" s="30"/>
      <c r="F11" s="30"/>
      <c r="G11" s="30"/>
      <c r="H11" s="30" t="str">
        <f t="shared" si="0"/>
        <v/>
      </c>
      <c r="I11" s="30" t="str">
        <f t="shared" si="1"/>
        <v/>
      </c>
      <c r="J11" s="34"/>
    </row>
    <row r="12" customHeight="1" spans="1:10">
      <c r="A12" s="14"/>
      <c r="B12" s="19"/>
      <c r="C12" s="18"/>
      <c r="D12" s="30"/>
      <c r="E12" s="30"/>
      <c r="F12" s="30"/>
      <c r="G12" s="30"/>
      <c r="H12" s="30" t="str">
        <f t="shared" si="0"/>
        <v/>
      </c>
      <c r="I12" s="30" t="str">
        <f t="shared" si="1"/>
        <v/>
      </c>
      <c r="J12" s="34"/>
    </row>
    <row r="13" customHeight="1" spans="1:10">
      <c r="A13" s="14"/>
      <c r="B13" s="19"/>
      <c r="C13" s="18"/>
      <c r="D13" s="30"/>
      <c r="E13" s="30"/>
      <c r="F13" s="30"/>
      <c r="G13" s="30"/>
      <c r="H13" s="30" t="str">
        <f t="shared" si="0"/>
        <v/>
      </c>
      <c r="I13" s="30" t="str">
        <f t="shared" si="1"/>
        <v/>
      </c>
      <c r="J13" s="34"/>
    </row>
    <row r="14" customHeight="1" spans="1:10">
      <c r="A14" s="14"/>
      <c r="B14" s="19"/>
      <c r="C14" s="18"/>
      <c r="D14" s="30"/>
      <c r="E14" s="30"/>
      <c r="F14" s="30"/>
      <c r="G14" s="30"/>
      <c r="H14" s="30" t="str">
        <f t="shared" si="0"/>
        <v/>
      </c>
      <c r="I14" s="30" t="str">
        <f t="shared" si="1"/>
        <v/>
      </c>
      <c r="J14" s="34"/>
    </row>
    <row r="15" customHeight="1" spans="1:10">
      <c r="A15" s="14"/>
      <c r="B15" s="19"/>
      <c r="C15" s="18"/>
      <c r="D15" s="30"/>
      <c r="E15" s="30"/>
      <c r="F15" s="30"/>
      <c r="G15" s="30"/>
      <c r="H15" s="30" t="str">
        <f t="shared" si="0"/>
        <v/>
      </c>
      <c r="I15" s="30" t="str">
        <f t="shared" si="1"/>
        <v/>
      </c>
      <c r="J15" s="34"/>
    </row>
    <row r="16" customHeight="1" spans="1:10">
      <c r="A16" s="14"/>
      <c r="B16" s="19"/>
      <c r="C16" s="18"/>
      <c r="D16" s="30"/>
      <c r="E16" s="30"/>
      <c r="F16" s="30"/>
      <c r="G16" s="30"/>
      <c r="H16" s="30" t="str">
        <f t="shared" si="0"/>
        <v/>
      </c>
      <c r="I16" s="30" t="str">
        <f t="shared" si="1"/>
        <v/>
      </c>
      <c r="J16" s="34"/>
    </row>
    <row r="17" customHeight="1" spans="1:10">
      <c r="A17" s="14"/>
      <c r="B17" s="19"/>
      <c r="C17" s="18"/>
      <c r="D17" s="30"/>
      <c r="E17" s="30"/>
      <c r="F17" s="30"/>
      <c r="G17" s="30"/>
      <c r="H17" s="30" t="str">
        <f t="shared" si="0"/>
        <v/>
      </c>
      <c r="I17" s="30" t="str">
        <f t="shared" si="1"/>
        <v/>
      </c>
      <c r="J17" s="34"/>
    </row>
    <row r="18" customHeight="1" spans="1:10">
      <c r="A18" s="14"/>
      <c r="B18" s="19"/>
      <c r="C18" s="18"/>
      <c r="D18" s="30"/>
      <c r="E18" s="30"/>
      <c r="F18" s="30"/>
      <c r="G18" s="30"/>
      <c r="H18" s="30" t="str">
        <f t="shared" si="0"/>
        <v/>
      </c>
      <c r="I18" s="30" t="str">
        <f t="shared" si="1"/>
        <v/>
      </c>
      <c r="J18" s="34"/>
    </row>
    <row r="19" customHeight="1" spans="1:10">
      <c r="A19" s="14"/>
      <c r="B19" s="19"/>
      <c r="C19" s="18"/>
      <c r="D19" s="30"/>
      <c r="E19" s="30"/>
      <c r="F19" s="30"/>
      <c r="G19" s="30"/>
      <c r="H19" s="30" t="str">
        <f t="shared" si="0"/>
        <v/>
      </c>
      <c r="I19" s="30" t="str">
        <f t="shared" si="1"/>
        <v/>
      </c>
      <c r="J19" s="34"/>
    </row>
    <row r="20" customHeight="1" spans="1:10">
      <c r="A20" s="14"/>
      <c r="B20" s="19"/>
      <c r="C20" s="18"/>
      <c r="D20" s="30"/>
      <c r="E20" s="30"/>
      <c r="F20" s="30"/>
      <c r="G20" s="30"/>
      <c r="H20" s="30" t="str">
        <f t="shared" si="0"/>
        <v/>
      </c>
      <c r="I20" s="30" t="str">
        <f t="shared" si="1"/>
        <v/>
      </c>
      <c r="J20" s="34"/>
    </row>
    <row r="21" customHeight="1" spans="1:10">
      <c r="A21" s="14"/>
      <c r="B21" s="19"/>
      <c r="C21" s="18"/>
      <c r="D21" s="30"/>
      <c r="E21" s="30"/>
      <c r="F21" s="30"/>
      <c r="G21" s="30"/>
      <c r="H21" s="30" t="str">
        <f t="shared" si="0"/>
        <v/>
      </c>
      <c r="I21" s="30" t="str">
        <f t="shared" si="1"/>
        <v/>
      </c>
      <c r="J21" s="34"/>
    </row>
    <row r="22" customHeight="1" spans="1:10">
      <c r="A22" s="14"/>
      <c r="B22" s="19"/>
      <c r="C22" s="18"/>
      <c r="D22" s="30"/>
      <c r="E22" s="30"/>
      <c r="F22" s="30"/>
      <c r="G22" s="30"/>
      <c r="H22" s="30" t="str">
        <f t="shared" si="0"/>
        <v/>
      </c>
      <c r="I22" s="30" t="str">
        <f t="shared" si="1"/>
        <v/>
      </c>
      <c r="J22" s="34"/>
    </row>
    <row r="23" customHeight="1" spans="1:10">
      <c r="A23" s="14"/>
      <c r="B23" s="19"/>
      <c r="C23" s="18"/>
      <c r="D23" s="30"/>
      <c r="E23" s="30"/>
      <c r="F23" s="30"/>
      <c r="G23" s="30"/>
      <c r="H23" s="30" t="str">
        <f t="shared" si="0"/>
        <v/>
      </c>
      <c r="I23" s="30" t="str">
        <f t="shared" si="1"/>
        <v/>
      </c>
      <c r="J23" s="34"/>
    </row>
    <row r="24" customHeight="1" spans="1:10">
      <c r="A24" s="14"/>
      <c r="B24" s="19"/>
      <c r="C24" s="18"/>
      <c r="D24" s="30"/>
      <c r="E24" s="30"/>
      <c r="F24" s="30"/>
      <c r="G24" s="30"/>
      <c r="H24" s="30" t="str">
        <f t="shared" si="0"/>
        <v/>
      </c>
      <c r="I24" s="30" t="str">
        <f t="shared" si="1"/>
        <v/>
      </c>
      <c r="J24" s="34"/>
    </row>
    <row r="25" customHeight="1" spans="1:10">
      <c r="A25" s="14"/>
      <c r="B25" s="19"/>
      <c r="C25" s="18"/>
      <c r="D25" s="30"/>
      <c r="E25" s="30"/>
      <c r="F25" s="30"/>
      <c r="G25" s="30"/>
      <c r="H25" s="30" t="str">
        <f t="shared" si="0"/>
        <v/>
      </c>
      <c r="I25" s="30" t="str">
        <f t="shared" si="1"/>
        <v/>
      </c>
      <c r="J25" s="34"/>
    </row>
    <row r="26" customHeight="1" spans="1:10">
      <c r="A26" s="14"/>
      <c r="B26" s="19"/>
      <c r="C26" s="18"/>
      <c r="D26" s="30"/>
      <c r="E26" s="30"/>
      <c r="F26" s="30"/>
      <c r="G26" s="30"/>
      <c r="H26" s="30" t="str">
        <f t="shared" si="0"/>
        <v/>
      </c>
      <c r="I26" s="30"/>
      <c r="J26" s="34"/>
    </row>
    <row r="27" customHeight="1" spans="1:10">
      <c r="A27" s="20" t="s">
        <v>319</v>
      </c>
      <c r="B27" s="22"/>
      <c r="C27" s="18"/>
      <c r="D27" s="30">
        <f>SUM(D6:D26)</f>
        <v>0</v>
      </c>
      <c r="E27" s="30"/>
      <c r="F27" s="30">
        <f>SUM(F6:F26)</f>
        <v>0</v>
      </c>
      <c r="G27" s="30">
        <f>SUM(G6:G26)</f>
        <v>0</v>
      </c>
      <c r="H27" s="30" t="str">
        <f t="shared" si="0"/>
        <v/>
      </c>
      <c r="I27" s="30" t="str">
        <f>IF(F27=0,"",(G27-F27)/F27*100)</f>
        <v/>
      </c>
      <c r="J27" s="34"/>
    </row>
    <row r="28" customHeight="1" spans="1:6">
      <c r="A28" s="46" t="str">
        <f>封面!D11&amp;封面!G11</f>
        <v>产权持有单位填表人：徐萍</v>
      </c>
      <c r="F28" s="10" t="str">
        <f>"评估人员："&amp;封面!G34</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50" display="返回索引页"/>
    <hyperlink ref="B1" location="无形资产汇总!B12"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Roman,常规"6-2
&amp;"宋体,常规"共&amp;"Times New Roman,常规"&amp;N&amp;"宋体,常规"页第&amp;"Times New Roman,常规"&amp;P&amp;"宋体,常规"页</oddHeader>
  </headerFooter>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6" workbookViewId="0">
      <selection activeCell="A3" sqref="A3:J3"/>
    </sheetView>
  </sheetViews>
  <sheetFormatPr defaultColWidth="9" defaultRowHeight="15.75" customHeight="1"/>
  <cols>
    <col min="1" max="1" width="5.75" style="3" customWidth="1"/>
    <col min="2" max="2" width="24.375" style="3" customWidth="1"/>
    <col min="3" max="3" width="13.75" style="3" customWidth="1"/>
    <col min="4" max="5" width="17.625" style="3" hidden="1" customWidth="1" outlineLevel="1"/>
    <col min="6" max="6" width="17.125" style="3" customWidth="1" collapsed="1"/>
    <col min="7" max="7" width="17.125" style="3" customWidth="1"/>
    <col min="8" max="8" width="15.75" style="3" customWidth="1"/>
    <col min="9" max="9" width="11.625" style="3" customWidth="1"/>
    <col min="10" max="10" width="16" style="3" customWidth="1"/>
    <col min="11" max="16384" width="9" style="3"/>
  </cols>
  <sheetData>
    <row r="1" spans="1:10">
      <c r="A1" s="4" t="s">
        <v>118</v>
      </c>
      <c r="B1" s="5" t="s">
        <v>240</v>
      </c>
      <c r="C1" s="6"/>
      <c r="D1" s="6"/>
      <c r="E1" s="6"/>
      <c r="F1" s="6"/>
      <c r="G1" s="6"/>
      <c r="H1" s="6"/>
      <c r="I1" s="6"/>
      <c r="J1" s="6"/>
    </row>
    <row r="2" s="1" customFormat="1" ht="30" customHeight="1" spans="1:10">
      <c r="A2" s="7" t="s">
        <v>666</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25"/>
      <c r="H3" s="25"/>
      <c r="I3" s="25"/>
      <c r="J3" s="25"/>
    </row>
    <row r="4" customHeight="1" spans="1:10">
      <c r="A4" s="10" t="str">
        <f>封面!D7&amp;封面!F7</f>
        <v>产权持有单位：黑龙江龙煤矿山建设有限公司</v>
      </c>
      <c r="J4" s="33" t="s">
        <v>147</v>
      </c>
    </row>
    <row r="5" s="6" customFormat="1" ht="27.75" customHeight="1" spans="1:10">
      <c r="A5" s="12" t="s">
        <v>210</v>
      </c>
      <c r="B5" s="12" t="s">
        <v>662</v>
      </c>
      <c r="C5" s="11" t="s">
        <v>506</v>
      </c>
      <c r="D5" s="12" t="s">
        <v>243</v>
      </c>
      <c r="E5" s="12" t="s">
        <v>318</v>
      </c>
      <c r="F5" s="12" t="s">
        <v>245</v>
      </c>
      <c r="G5" s="12" t="s">
        <v>246</v>
      </c>
      <c r="H5" s="12" t="s">
        <v>499</v>
      </c>
      <c r="I5" s="12" t="s">
        <v>248</v>
      </c>
      <c r="J5" s="12" t="s">
        <v>213</v>
      </c>
    </row>
    <row r="6" customHeight="1" spans="1:10">
      <c r="A6" s="14"/>
      <c r="B6" s="19"/>
      <c r="C6" s="18"/>
      <c r="D6" s="30"/>
      <c r="E6" s="30"/>
      <c r="F6" s="30"/>
      <c r="G6" s="30"/>
      <c r="H6" s="30" t="str">
        <f>IF(F6=0,"",(G6-F6))</f>
        <v/>
      </c>
      <c r="I6" s="30" t="str">
        <f>IF(F6=0,"",(G6-F6)/F6*100)</f>
        <v/>
      </c>
      <c r="J6" s="34"/>
    </row>
    <row r="7" customHeight="1" spans="1:10">
      <c r="A7" s="14"/>
      <c r="B7" s="19"/>
      <c r="C7" s="18"/>
      <c r="D7" s="30"/>
      <c r="E7" s="30"/>
      <c r="F7" s="30"/>
      <c r="G7" s="30"/>
      <c r="H7" s="30" t="str">
        <f t="shared" ref="H7:H27" si="0">IF(F7=0,"",(G7-F7))</f>
        <v/>
      </c>
      <c r="I7" s="30" t="str">
        <f t="shared" ref="I7:I27" si="1">IF(F7=0,"",(G7-F7)/F7*100)</f>
        <v/>
      </c>
      <c r="J7" s="34"/>
    </row>
    <row r="8" customHeight="1" spans="1:10">
      <c r="A8" s="14"/>
      <c r="B8" s="19"/>
      <c r="C8" s="18"/>
      <c r="D8" s="30"/>
      <c r="E8" s="30"/>
      <c r="F8" s="30"/>
      <c r="G8" s="30"/>
      <c r="H8" s="30" t="str">
        <f t="shared" si="0"/>
        <v/>
      </c>
      <c r="I8" s="30" t="str">
        <f t="shared" si="1"/>
        <v/>
      </c>
      <c r="J8" s="34"/>
    </row>
    <row r="9" customHeight="1" spans="1:10">
      <c r="A9" s="14"/>
      <c r="B9" s="19"/>
      <c r="C9" s="18"/>
      <c r="D9" s="30"/>
      <c r="E9" s="30"/>
      <c r="F9" s="30"/>
      <c r="G9" s="30"/>
      <c r="H9" s="30" t="str">
        <f t="shared" si="0"/>
        <v/>
      </c>
      <c r="I9" s="30" t="str">
        <f t="shared" si="1"/>
        <v/>
      </c>
      <c r="J9" s="34"/>
    </row>
    <row r="10" customHeight="1" spans="1:10">
      <c r="A10" s="14"/>
      <c r="B10" s="19"/>
      <c r="C10" s="18"/>
      <c r="D10" s="30"/>
      <c r="E10" s="30"/>
      <c r="F10" s="30"/>
      <c r="G10" s="30"/>
      <c r="H10" s="30" t="str">
        <f t="shared" si="0"/>
        <v/>
      </c>
      <c r="I10" s="30" t="str">
        <f t="shared" si="1"/>
        <v/>
      </c>
      <c r="J10" s="34"/>
    </row>
    <row r="11" customHeight="1" spans="1:10">
      <c r="A11" s="14"/>
      <c r="B11" s="19"/>
      <c r="C11" s="18"/>
      <c r="D11" s="30"/>
      <c r="E11" s="30"/>
      <c r="F11" s="30"/>
      <c r="G11" s="30"/>
      <c r="H11" s="30" t="str">
        <f t="shared" si="0"/>
        <v/>
      </c>
      <c r="I11" s="30" t="str">
        <f t="shared" si="1"/>
        <v/>
      </c>
      <c r="J11" s="34"/>
    </row>
    <row r="12" customHeight="1" spans="1:10">
      <c r="A12" s="14"/>
      <c r="B12" s="19"/>
      <c r="C12" s="18"/>
      <c r="D12" s="30"/>
      <c r="E12" s="30"/>
      <c r="F12" s="30"/>
      <c r="G12" s="30"/>
      <c r="H12" s="30" t="str">
        <f t="shared" si="0"/>
        <v/>
      </c>
      <c r="I12" s="30" t="str">
        <f t="shared" si="1"/>
        <v/>
      </c>
      <c r="J12" s="34"/>
    </row>
    <row r="13" customHeight="1" spans="1:10">
      <c r="A13" s="14"/>
      <c r="B13" s="19"/>
      <c r="C13" s="18"/>
      <c r="D13" s="30"/>
      <c r="E13" s="30"/>
      <c r="F13" s="30"/>
      <c r="G13" s="30"/>
      <c r="H13" s="30" t="str">
        <f t="shared" si="0"/>
        <v/>
      </c>
      <c r="I13" s="30" t="str">
        <f t="shared" si="1"/>
        <v/>
      </c>
      <c r="J13" s="34"/>
    </row>
    <row r="14" customHeight="1" spans="1:10">
      <c r="A14" s="14"/>
      <c r="B14" s="19"/>
      <c r="C14" s="18"/>
      <c r="D14" s="30"/>
      <c r="E14" s="30"/>
      <c r="F14" s="30"/>
      <c r="G14" s="30"/>
      <c r="H14" s="30" t="str">
        <f t="shared" si="0"/>
        <v/>
      </c>
      <c r="I14" s="30" t="str">
        <f t="shared" si="1"/>
        <v/>
      </c>
      <c r="J14" s="34"/>
    </row>
    <row r="15" customHeight="1" spans="1:10">
      <c r="A15" s="14"/>
      <c r="B15" s="19"/>
      <c r="C15" s="18"/>
      <c r="D15" s="30"/>
      <c r="E15" s="30"/>
      <c r="F15" s="30"/>
      <c r="G15" s="30"/>
      <c r="H15" s="30" t="str">
        <f t="shared" si="0"/>
        <v/>
      </c>
      <c r="I15" s="30" t="str">
        <f t="shared" si="1"/>
        <v/>
      </c>
      <c r="J15" s="34"/>
    </row>
    <row r="16" customHeight="1" spans="1:10">
      <c r="A16" s="14"/>
      <c r="B16" s="19"/>
      <c r="C16" s="18"/>
      <c r="D16" s="30"/>
      <c r="E16" s="30"/>
      <c r="F16" s="30"/>
      <c r="G16" s="30"/>
      <c r="H16" s="30" t="str">
        <f t="shared" si="0"/>
        <v/>
      </c>
      <c r="I16" s="30" t="str">
        <f t="shared" si="1"/>
        <v/>
      </c>
      <c r="J16" s="34"/>
    </row>
    <row r="17" customHeight="1" spans="1:10">
      <c r="A17" s="14"/>
      <c r="B17" s="19"/>
      <c r="C17" s="18"/>
      <c r="D17" s="30"/>
      <c r="E17" s="30"/>
      <c r="F17" s="30"/>
      <c r="G17" s="30"/>
      <c r="H17" s="30" t="str">
        <f t="shared" si="0"/>
        <v/>
      </c>
      <c r="I17" s="30" t="str">
        <f t="shared" si="1"/>
        <v/>
      </c>
      <c r="J17" s="34"/>
    </row>
    <row r="18" customHeight="1" spans="1:10">
      <c r="A18" s="14"/>
      <c r="B18" s="19"/>
      <c r="C18" s="18"/>
      <c r="D18" s="30"/>
      <c r="E18" s="30"/>
      <c r="F18" s="30"/>
      <c r="G18" s="30"/>
      <c r="H18" s="30" t="str">
        <f t="shared" si="0"/>
        <v/>
      </c>
      <c r="I18" s="30" t="str">
        <f t="shared" si="1"/>
        <v/>
      </c>
      <c r="J18" s="34"/>
    </row>
    <row r="19" customHeight="1" spans="1:10">
      <c r="A19" s="14"/>
      <c r="B19" s="19"/>
      <c r="C19" s="18"/>
      <c r="D19" s="30"/>
      <c r="E19" s="30"/>
      <c r="F19" s="30"/>
      <c r="G19" s="30"/>
      <c r="H19" s="30" t="str">
        <f t="shared" si="0"/>
        <v/>
      </c>
      <c r="I19" s="30" t="str">
        <f t="shared" si="1"/>
        <v/>
      </c>
      <c r="J19" s="34"/>
    </row>
    <row r="20" customHeight="1" spans="1:10">
      <c r="A20" s="14"/>
      <c r="B20" s="19"/>
      <c r="C20" s="18"/>
      <c r="D20" s="30"/>
      <c r="E20" s="30"/>
      <c r="F20" s="30"/>
      <c r="G20" s="30"/>
      <c r="H20" s="30" t="str">
        <f t="shared" si="0"/>
        <v/>
      </c>
      <c r="I20" s="30" t="str">
        <f t="shared" si="1"/>
        <v/>
      </c>
      <c r="J20" s="34"/>
    </row>
    <row r="21" customHeight="1" spans="1:10">
      <c r="A21" s="14"/>
      <c r="B21" s="19"/>
      <c r="C21" s="18"/>
      <c r="D21" s="30"/>
      <c r="E21" s="30"/>
      <c r="F21" s="30"/>
      <c r="G21" s="30"/>
      <c r="H21" s="30" t="str">
        <f t="shared" si="0"/>
        <v/>
      </c>
      <c r="I21" s="30" t="str">
        <f t="shared" si="1"/>
        <v/>
      </c>
      <c r="J21" s="34"/>
    </row>
    <row r="22" customHeight="1" spans="1:10">
      <c r="A22" s="14"/>
      <c r="B22" s="19"/>
      <c r="C22" s="18"/>
      <c r="D22" s="30"/>
      <c r="E22" s="30"/>
      <c r="F22" s="30"/>
      <c r="G22" s="30"/>
      <c r="H22" s="30" t="str">
        <f t="shared" si="0"/>
        <v/>
      </c>
      <c r="I22" s="30" t="str">
        <f t="shared" si="1"/>
        <v/>
      </c>
      <c r="J22" s="34"/>
    </row>
    <row r="23" customHeight="1" spans="1:10">
      <c r="A23" s="14"/>
      <c r="B23" s="19"/>
      <c r="C23" s="18"/>
      <c r="D23" s="30"/>
      <c r="E23" s="30"/>
      <c r="F23" s="30"/>
      <c r="G23" s="30"/>
      <c r="H23" s="30" t="str">
        <f t="shared" si="0"/>
        <v/>
      </c>
      <c r="I23" s="30" t="str">
        <f t="shared" si="1"/>
        <v/>
      </c>
      <c r="J23" s="34"/>
    </row>
    <row r="24" customHeight="1" spans="1:10">
      <c r="A24" s="14"/>
      <c r="B24" s="19"/>
      <c r="C24" s="18"/>
      <c r="D24" s="30"/>
      <c r="E24" s="30"/>
      <c r="F24" s="30"/>
      <c r="G24" s="30"/>
      <c r="H24" s="30" t="str">
        <f t="shared" si="0"/>
        <v/>
      </c>
      <c r="I24" s="30" t="str">
        <f t="shared" si="1"/>
        <v/>
      </c>
      <c r="J24" s="34"/>
    </row>
    <row r="25" customHeight="1" spans="1:10">
      <c r="A25" s="20" t="s">
        <v>357</v>
      </c>
      <c r="B25" s="22"/>
      <c r="C25" s="18"/>
      <c r="D25" s="30">
        <f>SUM(D6:D24)</f>
        <v>0</v>
      </c>
      <c r="E25" s="30"/>
      <c r="F25" s="30">
        <f>SUM(F6:F24)</f>
        <v>0</v>
      </c>
      <c r="G25" s="30">
        <f>SUM(G6:G24)</f>
        <v>0</v>
      </c>
      <c r="H25" s="30" t="str">
        <f t="shared" si="0"/>
        <v/>
      </c>
      <c r="I25" s="30" t="str">
        <f t="shared" si="1"/>
        <v/>
      </c>
      <c r="J25" s="34"/>
    </row>
    <row r="26" customHeight="1" spans="1:10">
      <c r="A26" s="20" t="s">
        <v>667</v>
      </c>
      <c r="B26" s="45"/>
      <c r="C26" s="18"/>
      <c r="D26" s="30"/>
      <c r="E26" s="30"/>
      <c r="F26" s="30">
        <f>D26</f>
        <v>0</v>
      </c>
      <c r="G26" s="30">
        <v>0</v>
      </c>
      <c r="H26" s="30" t="str">
        <f t="shared" si="0"/>
        <v/>
      </c>
      <c r="I26" s="30" t="str">
        <f t="shared" si="1"/>
        <v/>
      </c>
      <c r="J26" s="34"/>
    </row>
    <row r="27" customHeight="1" spans="1:10">
      <c r="A27" s="20" t="s">
        <v>374</v>
      </c>
      <c r="B27" s="22"/>
      <c r="C27" s="18"/>
      <c r="D27" s="30">
        <f>D25-D26</f>
        <v>0</v>
      </c>
      <c r="E27" s="30"/>
      <c r="F27" s="30">
        <f>F25-F26</f>
        <v>0</v>
      </c>
      <c r="G27" s="30">
        <f>G25-G26</f>
        <v>0</v>
      </c>
      <c r="H27" s="30" t="str">
        <f t="shared" si="0"/>
        <v/>
      </c>
      <c r="I27" s="30" t="str">
        <f t="shared" si="1"/>
        <v/>
      </c>
      <c r="J27" s="34"/>
    </row>
    <row r="28" customHeight="1" spans="1:7">
      <c r="A28" s="46" t="str">
        <f>封面!D11&amp;封面!G11</f>
        <v>产权持有单位填表人：徐萍</v>
      </c>
      <c r="F28" s="10"/>
      <c r="G28" s="3" t="str">
        <f>"评估人员："&amp;封面!G34</f>
        <v>评估人员：</v>
      </c>
    </row>
    <row r="29" customHeight="1" spans="1:1">
      <c r="A29" s="46" t="str">
        <f>CONCATENATE(封面!D13,封面!F13,封面!G13,封面!H13,封面!I13,封面!J13,封面!K13)</f>
        <v>填表日期：2022年4月1日</v>
      </c>
    </row>
  </sheetData>
  <mergeCells count="5">
    <mergeCell ref="A2:J2"/>
    <mergeCell ref="A3:J3"/>
    <mergeCell ref="A25:B25"/>
    <mergeCell ref="A26:B26"/>
    <mergeCell ref="A27:B27"/>
  </mergeCells>
  <hyperlinks>
    <hyperlink ref="A1" location="索引目录!D51" display="返回索引页"/>
    <hyperlink ref="B1" location="无形资产汇总!B14"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Roman,常规"4-14
&amp;"宋体,常规"共&amp;"Times New Roman,常规"&amp;N&amp;"宋体,常规"页第&amp;"Times New Roman,常规"&amp;P&amp;"宋体,常规"页</oddHeader>
  </headerFooter>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M3"/>
    </sheetView>
  </sheetViews>
  <sheetFormatPr defaultColWidth="9" defaultRowHeight="15.75" customHeight="1"/>
  <cols>
    <col min="1" max="1" width="5.125" style="3" customWidth="1"/>
    <col min="2" max="2" width="21" style="3" customWidth="1"/>
    <col min="3" max="3" width="7.75" style="3" customWidth="1"/>
    <col min="4" max="4" width="11.25" style="3" customWidth="1"/>
    <col min="5" max="5" width="8.125" style="3" customWidth="1"/>
    <col min="6" max="7" width="14.375" style="3" hidden="1" customWidth="1" outlineLevel="1"/>
    <col min="8" max="8" width="14.375" style="3" customWidth="1" collapsed="1"/>
    <col min="9" max="9" width="7" style="3" customWidth="1"/>
    <col min="10" max="11" width="14.375" style="3" customWidth="1"/>
    <col min="12" max="12" width="8.125" style="3" customWidth="1"/>
    <col min="13" max="13" width="10"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668</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25"/>
      <c r="J3" s="25"/>
      <c r="K3" s="25"/>
      <c r="L3" s="25"/>
      <c r="M3" s="25"/>
    </row>
    <row r="4" customHeight="1" spans="1:13">
      <c r="A4" s="10" t="str">
        <f>封面!D7&amp;封面!F7</f>
        <v>产权持有单位：黑龙江龙煤矿山建设有限公司</v>
      </c>
      <c r="M4" s="33" t="s">
        <v>147</v>
      </c>
    </row>
    <row r="5" s="6" customFormat="1" ht="27.75" customHeight="1" spans="1:13">
      <c r="A5" s="12" t="s">
        <v>210</v>
      </c>
      <c r="B5" s="12" t="s">
        <v>669</v>
      </c>
      <c r="C5" s="12" t="s">
        <v>639</v>
      </c>
      <c r="D5" s="12" t="s">
        <v>670</v>
      </c>
      <c r="E5" s="12" t="s">
        <v>671</v>
      </c>
      <c r="F5" s="12" t="s">
        <v>243</v>
      </c>
      <c r="G5" s="12" t="s">
        <v>318</v>
      </c>
      <c r="H5" s="12" t="s">
        <v>245</v>
      </c>
      <c r="I5" s="12" t="s">
        <v>672</v>
      </c>
      <c r="J5" s="12" t="s">
        <v>246</v>
      </c>
      <c r="K5" s="12" t="s">
        <v>499</v>
      </c>
      <c r="L5" s="12" t="s">
        <v>248</v>
      </c>
      <c r="M5" s="12" t="s">
        <v>213</v>
      </c>
    </row>
    <row r="6" customHeight="1" spans="1:13">
      <c r="A6" s="14"/>
      <c r="B6" s="16"/>
      <c r="C6" s="18"/>
      <c r="D6" s="30"/>
      <c r="E6" s="14"/>
      <c r="F6" s="30"/>
      <c r="G6" s="30"/>
      <c r="H6" s="30"/>
      <c r="I6" s="14"/>
      <c r="J6" s="30"/>
      <c r="K6" s="30" t="str">
        <f>IF(H6=0,"",(J6-H6))</f>
        <v/>
      </c>
      <c r="L6" s="30" t="str">
        <f>IF(H6=0,"",(J6-H6)/H6*100)</f>
        <v/>
      </c>
      <c r="M6" s="34"/>
    </row>
    <row r="7" customHeight="1" spans="1:13">
      <c r="A7" s="14"/>
      <c r="B7" s="16"/>
      <c r="C7" s="18"/>
      <c r="D7" s="30"/>
      <c r="E7" s="14"/>
      <c r="F7" s="30"/>
      <c r="G7" s="30"/>
      <c r="H7" s="30"/>
      <c r="I7" s="14"/>
      <c r="J7" s="30"/>
      <c r="K7" s="30" t="str">
        <f t="shared" ref="K7:K27" si="0">IF(H7=0,"",(J7-H7))</f>
        <v/>
      </c>
      <c r="L7" s="30" t="str">
        <f t="shared" ref="L7:L27" si="1">IF(H7=0,"",(J7-H7)/H7*100)</f>
        <v/>
      </c>
      <c r="M7" s="34"/>
    </row>
    <row r="8" customHeight="1" spans="1:13">
      <c r="A8" s="14"/>
      <c r="B8" s="16"/>
      <c r="C8" s="18"/>
      <c r="D8" s="30"/>
      <c r="E8" s="14"/>
      <c r="F8" s="30"/>
      <c r="G8" s="30"/>
      <c r="H8" s="30"/>
      <c r="I8" s="14"/>
      <c r="J8" s="30"/>
      <c r="K8" s="30" t="str">
        <f t="shared" si="0"/>
        <v/>
      </c>
      <c r="L8" s="30" t="str">
        <f t="shared" si="1"/>
        <v/>
      </c>
      <c r="M8" s="34"/>
    </row>
    <row r="9" customHeight="1" spans="1:13">
      <c r="A9" s="14"/>
      <c r="B9" s="16"/>
      <c r="C9" s="18"/>
      <c r="D9" s="30"/>
      <c r="E9" s="14"/>
      <c r="F9" s="30"/>
      <c r="G9" s="30"/>
      <c r="H9" s="30"/>
      <c r="I9" s="14"/>
      <c r="J9" s="30"/>
      <c r="K9" s="30" t="str">
        <f t="shared" si="0"/>
        <v/>
      </c>
      <c r="L9" s="30" t="str">
        <f t="shared" si="1"/>
        <v/>
      </c>
      <c r="M9" s="34"/>
    </row>
    <row r="10" customHeight="1" spans="1:13">
      <c r="A10" s="14"/>
      <c r="B10" s="16"/>
      <c r="C10" s="18"/>
      <c r="D10" s="30"/>
      <c r="E10" s="14"/>
      <c r="F10" s="30"/>
      <c r="G10" s="30"/>
      <c r="H10" s="30"/>
      <c r="I10" s="14"/>
      <c r="J10" s="30"/>
      <c r="K10" s="30" t="str">
        <f t="shared" si="0"/>
        <v/>
      </c>
      <c r="L10" s="30" t="str">
        <f t="shared" si="1"/>
        <v/>
      </c>
      <c r="M10" s="34"/>
    </row>
    <row r="11" customHeight="1" spans="1:13">
      <c r="A11" s="14"/>
      <c r="B11" s="16"/>
      <c r="C11" s="18"/>
      <c r="D11" s="30"/>
      <c r="E11" s="14"/>
      <c r="F11" s="30"/>
      <c r="G11" s="30"/>
      <c r="H11" s="30"/>
      <c r="I11" s="14"/>
      <c r="J11" s="30"/>
      <c r="K11" s="30" t="str">
        <f t="shared" si="0"/>
        <v/>
      </c>
      <c r="L11" s="30" t="str">
        <f t="shared" si="1"/>
        <v/>
      </c>
      <c r="M11" s="34"/>
    </row>
    <row r="12" customHeight="1" spans="1:13">
      <c r="A12" s="14"/>
      <c r="B12" s="16"/>
      <c r="C12" s="18"/>
      <c r="D12" s="30"/>
      <c r="E12" s="14"/>
      <c r="F12" s="30"/>
      <c r="G12" s="30"/>
      <c r="H12" s="30"/>
      <c r="I12" s="14"/>
      <c r="J12" s="30"/>
      <c r="K12" s="30" t="str">
        <f t="shared" si="0"/>
        <v/>
      </c>
      <c r="L12" s="30" t="str">
        <f t="shared" si="1"/>
        <v/>
      </c>
      <c r="M12" s="34"/>
    </row>
    <row r="13" customHeight="1" spans="1:13">
      <c r="A13" s="14"/>
      <c r="B13" s="19"/>
      <c r="C13" s="18"/>
      <c r="D13" s="30"/>
      <c r="E13" s="14"/>
      <c r="F13" s="30"/>
      <c r="G13" s="30"/>
      <c r="H13" s="30"/>
      <c r="I13" s="14"/>
      <c r="J13" s="30"/>
      <c r="K13" s="30" t="str">
        <f t="shared" si="0"/>
        <v/>
      </c>
      <c r="L13" s="30" t="str">
        <f t="shared" si="1"/>
        <v/>
      </c>
      <c r="M13" s="34"/>
    </row>
    <row r="14" customHeight="1" spans="1:13">
      <c r="A14" s="14"/>
      <c r="B14" s="19"/>
      <c r="C14" s="18"/>
      <c r="D14" s="30"/>
      <c r="E14" s="14"/>
      <c r="F14" s="30"/>
      <c r="G14" s="30"/>
      <c r="H14" s="30"/>
      <c r="I14" s="14"/>
      <c r="J14" s="30"/>
      <c r="K14" s="30" t="str">
        <f t="shared" si="0"/>
        <v/>
      </c>
      <c r="L14" s="30" t="str">
        <f t="shared" si="1"/>
        <v/>
      </c>
      <c r="M14" s="34"/>
    </row>
    <row r="15" customHeight="1" spans="1:13">
      <c r="A15" s="14"/>
      <c r="B15" s="19"/>
      <c r="C15" s="18"/>
      <c r="D15" s="30"/>
      <c r="E15" s="14"/>
      <c r="F15" s="30"/>
      <c r="G15" s="30"/>
      <c r="H15" s="30"/>
      <c r="I15" s="14"/>
      <c r="J15" s="30"/>
      <c r="K15" s="30" t="str">
        <f t="shared" si="0"/>
        <v/>
      </c>
      <c r="L15" s="30" t="str">
        <f t="shared" si="1"/>
        <v/>
      </c>
      <c r="M15" s="34"/>
    </row>
    <row r="16" customHeight="1" spans="1:13">
      <c r="A16" s="14"/>
      <c r="B16" s="19"/>
      <c r="C16" s="18"/>
      <c r="D16" s="30"/>
      <c r="E16" s="14"/>
      <c r="F16" s="30"/>
      <c r="G16" s="30"/>
      <c r="H16" s="30"/>
      <c r="I16" s="14"/>
      <c r="J16" s="30"/>
      <c r="K16" s="30" t="str">
        <f t="shared" si="0"/>
        <v/>
      </c>
      <c r="L16" s="30" t="str">
        <f t="shared" si="1"/>
        <v/>
      </c>
      <c r="M16" s="34"/>
    </row>
    <row r="17" customHeight="1" spans="1:13">
      <c r="A17" s="14"/>
      <c r="B17" s="19"/>
      <c r="C17" s="18"/>
      <c r="D17" s="30"/>
      <c r="E17" s="14"/>
      <c r="F17" s="30"/>
      <c r="G17" s="30"/>
      <c r="H17" s="30"/>
      <c r="I17" s="14"/>
      <c r="J17" s="30"/>
      <c r="K17" s="30" t="str">
        <f t="shared" si="0"/>
        <v/>
      </c>
      <c r="L17" s="30" t="str">
        <f t="shared" si="1"/>
        <v/>
      </c>
      <c r="M17" s="34"/>
    </row>
    <row r="18" customHeight="1" spans="1:13">
      <c r="A18" s="14"/>
      <c r="B18" s="19"/>
      <c r="C18" s="18"/>
      <c r="D18" s="30"/>
      <c r="E18" s="14"/>
      <c r="F18" s="30"/>
      <c r="G18" s="30"/>
      <c r="H18" s="30"/>
      <c r="I18" s="14"/>
      <c r="J18" s="30"/>
      <c r="K18" s="30" t="str">
        <f t="shared" si="0"/>
        <v/>
      </c>
      <c r="L18" s="30" t="str">
        <f t="shared" si="1"/>
        <v/>
      </c>
      <c r="M18" s="34"/>
    </row>
    <row r="19" customHeight="1" spans="1:13">
      <c r="A19" s="14"/>
      <c r="B19" s="19"/>
      <c r="C19" s="18"/>
      <c r="D19" s="30"/>
      <c r="E19" s="14"/>
      <c r="F19" s="30"/>
      <c r="G19" s="30"/>
      <c r="H19" s="30"/>
      <c r="I19" s="14"/>
      <c r="J19" s="30"/>
      <c r="K19" s="30" t="str">
        <f t="shared" si="0"/>
        <v/>
      </c>
      <c r="L19" s="30" t="str">
        <f t="shared" si="1"/>
        <v/>
      </c>
      <c r="M19" s="34"/>
    </row>
    <row r="20" customHeight="1" spans="1:13">
      <c r="A20" s="14"/>
      <c r="B20" s="19"/>
      <c r="C20" s="18"/>
      <c r="D20" s="30"/>
      <c r="E20" s="14"/>
      <c r="F20" s="30"/>
      <c r="G20" s="30"/>
      <c r="H20" s="30"/>
      <c r="I20" s="14"/>
      <c r="J20" s="30"/>
      <c r="K20" s="30" t="str">
        <f t="shared" si="0"/>
        <v/>
      </c>
      <c r="L20" s="30" t="str">
        <f t="shared" si="1"/>
        <v/>
      </c>
      <c r="M20" s="34"/>
    </row>
    <row r="21" customHeight="1" spans="1:13">
      <c r="A21" s="14"/>
      <c r="B21" s="19"/>
      <c r="C21" s="18"/>
      <c r="D21" s="30"/>
      <c r="E21" s="14"/>
      <c r="F21" s="30"/>
      <c r="G21" s="30"/>
      <c r="H21" s="30"/>
      <c r="I21" s="14"/>
      <c r="J21" s="30"/>
      <c r="K21" s="30" t="str">
        <f t="shared" si="0"/>
        <v/>
      </c>
      <c r="L21" s="30" t="str">
        <f t="shared" si="1"/>
        <v/>
      </c>
      <c r="M21" s="34"/>
    </row>
    <row r="22" customHeight="1" spans="1:13">
      <c r="A22" s="14"/>
      <c r="B22" s="19"/>
      <c r="C22" s="18"/>
      <c r="D22" s="30"/>
      <c r="E22" s="14"/>
      <c r="F22" s="30"/>
      <c r="G22" s="30"/>
      <c r="H22" s="30"/>
      <c r="I22" s="14"/>
      <c r="J22" s="30"/>
      <c r="K22" s="30" t="str">
        <f t="shared" si="0"/>
        <v/>
      </c>
      <c r="L22" s="30" t="str">
        <f t="shared" si="1"/>
        <v/>
      </c>
      <c r="M22" s="34"/>
    </row>
    <row r="23" customHeight="1" spans="1:13">
      <c r="A23" s="14"/>
      <c r="B23" s="19"/>
      <c r="C23" s="18"/>
      <c r="D23" s="30"/>
      <c r="E23" s="14"/>
      <c r="F23" s="30"/>
      <c r="G23" s="30"/>
      <c r="H23" s="30"/>
      <c r="I23" s="14"/>
      <c r="J23" s="30"/>
      <c r="K23" s="30" t="str">
        <f t="shared" si="0"/>
        <v/>
      </c>
      <c r="L23" s="30" t="str">
        <f t="shared" si="1"/>
        <v/>
      </c>
      <c r="M23" s="34"/>
    </row>
    <row r="24" customHeight="1" spans="1:13">
      <c r="A24" s="14"/>
      <c r="B24" s="19"/>
      <c r="C24" s="18"/>
      <c r="D24" s="30"/>
      <c r="E24" s="14"/>
      <c r="F24" s="30"/>
      <c r="G24" s="30"/>
      <c r="H24" s="30"/>
      <c r="I24" s="14"/>
      <c r="J24" s="30"/>
      <c r="K24" s="30" t="str">
        <f t="shared" si="0"/>
        <v/>
      </c>
      <c r="L24" s="30" t="str">
        <f t="shared" si="1"/>
        <v/>
      </c>
      <c r="M24" s="34"/>
    </row>
    <row r="25" customHeight="1" spans="1:13">
      <c r="A25" s="14"/>
      <c r="B25" s="19"/>
      <c r="C25" s="18"/>
      <c r="D25" s="30"/>
      <c r="E25" s="14"/>
      <c r="F25" s="30"/>
      <c r="G25" s="30"/>
      <c r="H25" s="30"/>
      <c r="I25" s="14"/>
      <c r="J25" s="30"/>
      <c r="K25" s="30" t="str">
        <f t="shared" si="0"/>
        <v/>
      </c>
      <c r="L25" s="30" t="str">
        <f t="shared" si="1"/>
        <v/>
      </c>
      <c r="M25" s="34"/>
    </row>
    <row r="26" customHeight="1" spans="1:13">
      <c r="A26" s="14"/>
      <c r="B26" s="16"/>
      <c r="C26" s="18"/>
      <c r="D26" s="30"/>
      <c r="E26" s="14"/>
      <c r="F26" s="30"/>
      <c r="G26" s="30"/>
      <c r="H26" s="30"/>
      <c r="I26" s="14"/>
      <c r="J26" s="30"/>
      <c r="K26" s="30" t="str">
        <f t="shared" si="0"/>
        <v/>
      </c>
      <c r="L26" s="30"/>
      <c r="M26" s="34"/>
    </row>
    <row r="27" customHeight="1" spans="1:13">
      <c r="A27" s="20" t="s">
        <v>673</v>
      </c>
      <c r="B27" s="22"/>
      <c r="C27" s="18"/>
      <c r="D27" s="30"/>
      <c r="E27" s="14"/>
      <c r="F27" s="30">
        <f>SUM(F6:F26)</f>
        <v>0</v>
      </c>
      <c r="G27" s="30"/>
      <c r="H27" s="30">
        <f>SUM(H6:H26)</f>
        <v>0</v>
      </c>
      <c r="I27" s="14"/>
      <c r="J27" s="30">
        <f>SUM(J6:J26)</f>
        <v>0</v>
      </c>
      <c r="K27" s="30" t="str">
        <f t="shared" si="0"/>
        <v/>
      </c>
      <c r="L27" s="30" t="str">
        <f t="shared" si="1"/>
        <v/>
      </c>
      <c r="M27" s="34"/>
    </row>
    <row r="28" customHeight="1" spans="1:8">
      <c r="A28" s="46" t="str">
        <f>封面!D11&amp;封面!G11</f>
        <v>产权持有单位填表人：徐萍</v>
      </c>
      <c r="H28" s="3" t="str">
        <f>"评估人员："&amp;封面!G36</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D52" display="返回索引页"/>
    <hyperlink ref="B1" location="分类汇总!B34"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Roman,常规"4-15
&amp;"宋体,常规"共&amp;"Times New Roman,常规"&amp;N&amp;"宋体,常规"页第&amp;"Times New Roman,常规"&amp;P&amp;"宋体,常规"页</oddHeader>
  </headerFooter>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 sqref="A3:J3"/>
    </sheetView>
  </sheetViews>
  <sheetFormatPr defaultColWidth="9" defaultRowHeight="15.75" customHeight="1" outlineLevelCol="7"/>
  <cols>
    <col min="1" max="1" width="6.125" style="3" customWidth="1"/>
    <col min="2" max="2" width="36.125" style="3" customWidth="1"/>
    <col min="3" max="3" width="15" style="3" customWidth="1"/>
    <col min="4" max="5" width="19.375" style="3" hidden="1" customWidth="1" outlineLevel="1"/>
    <col min="6" max="6" width="24.375" style="3" customWidth="1" collapsed="1"/>
    <col min="7" max="7" width="24.375" style="3" customWidth="1"/>
    <col min="8" max="8" width="15.625" style="3" customWidth="1"/>
    <col min="9" max="16384" width="9" style="3"/>
  </cols>
  <sheetData>
    <row r="1" spans="1:8">
      <c r="A1" s="4" t="s">
        <v>118</v>
      </c>
      <c r="B1" s="47" t="s">
        <v>240</v>
      </c>
      <c r="C1" s="2"/>
      <c r="D1" s="2"/>
      <c r="E1" s="2"/>
      <c r="F1" s="2"/>
      <c r="G1" s="2"/>
      <c r="H1" s="2"/>
    </row>
    <row r="2" s="1" customFormat="1" ht="30" customHeight="1" spans="1:8">
      <c r="A2" s="7" t="s">
        <v>674</v>
      </c>
      <c r="B2" s="48"/>
      <c r="C2" s="48"/>
      <c r="D2" s="48"/>
      <c r="E2" s="48"/>
      <c r="F2" s="48"/>
      <c r="G2" s="48"/>
      <c r="H2" s="4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33" t="s">
        <v>147</v>
      </c>
    </row>
    <row r="5" s="2" customFormat="1" customHeight="1" spans="1:8">
      <c r="A5" s="11" t="s">
        <v>210</v>
      </c>
      <c r="B5" s="11" t="s">
        <v>662</v>
      </c>
      <c r="C5" s="11" t="s">
        <v>506</v>
      </c>
      <c r="D5" s="12" t="s">
        <v>243</v>
      </c>
      <c r="E5" s="12" t="s">
        <v>318</v>
      </c>
      <c r="F5" s="11" t="s">
        <v>245</v>
      </c>
      <c r="G5" s="11" t="s">
        <v>246</v>
      </c>
      <c r="H5" s="11" t="s">
        <v>213</v>
      </c>
    </row>
    <row r="6" customHeight="1" spans="1:8">
      <c r="A6" s="14"/>
      <c r="B6" s="19"/>
      <c r="C6" s="18"/>
      <c r="D6" s="49"/>
      <c r="E6" s="49"/>
      <c r="F6" s="49"/>
      <c r="G6" s="49"/>
      <c r="H6" s="34"/>
    </row>
    <row r="7" customHeight="1" spans="1:8">
      <c r="A7" s="14"/>
      <c r="B7" s="19"/>
      <c r="C7" s="18"/>
      <c r="D7" s="49"/>
      <c r="E7" s="49"/>
      <c r="F7" s="49"/>
      <c r="G7" s="49"/>
      <c r="H7" s="34"/>
    </row>
    <row r="8" customHeight="1" spans="1:8">
      <c r="A8" s="14"/>
      <c r="B8" s="19"/>
      <c r="C8" s="18"/>
      <c r="D8" s="49"/>
      <c r="E8" s="49"/>
      <c r="F8" s="49"/>
      <c r="G8" s="49"/>
      <c r="H8" s="34"/>
    </row>
    <row r="9" customHeight="1" spans="1:8">
      <c r="A9" s="14"/>
      <c r="B9" s="19"/>
      <c r="C9" s="18"/>
      <c r="D9" s="49"/>
      <c r="E9" s="49"/>
      <c r="F9" s="49"/>
      <c r="G9" s="49"/>
      <c r="H9" s="34"/>
    </row>
    <row r="10" customHeight="1" spans="1:8">
      <c r="A10" s="14"/>
      <c r="B10" s="19"/>
      <c r="C10" s="18"/>
      <c r="D10" s="49"/>
      <c r="E10" s="49"/>
      <c r="F10" s="49"/>
      <c r="G10" s="49"/>
      <c r="H10" s="34"/>
    </row>
    <row r="11" customHeight="1" spans="1:8">
      <c r="A11" s="14"/>
      <c r="B11" s="19"/>
      <c r="C11" s="18"/>
      <c r="D11" s="49"/>
      <c r="E11" s="49"/>
      <c r="F11" s="49"/>
      <c r="G11" s="49"/>
      <c r="H11" s="34"/>
    </row>
    <row r="12" customHeight="1" spans="1:8">
      <c r="A12" s="14"/>
      <c r="B12" s="19"/>
      <c r="C12" s="18"/>
      <c r="D12" s="49"/>
      <c r="E12" s="49"/>
      <c r="F12" s="49"/>
      <c r="G12" s="49"/>
      <c r="H12" s="34"/>
    </row>
    <row r="13" customHeight="1" spans="1:8">
      <c r="A13" s="14"/>
      <c r="B13" s="19"/>
      <c r="C13" s="18"/>
      <c r="D13" s="49"/>
      <c r="E13" s="49"/>
      <c r="F13" s="49"/>
      <c r="G13" s="49"/>
      <c r="H13" s="34"/>
    </row>
    <row r="14" customHeight="1" spans="1:8">
      <c r="A14" s="14"/>
      <c r="B14" s="19"/>
      <c r="C14" s="18"/>
      <c r="D14" s="49"/>
      <c r="E14" s="49"/>
      <c r="F14" s="49"/>
      <c r="G14" s="49"/>
      <c r="H14" s="34"/>
    </row>
    <row r="15" customHeight="1" spans="1:8">
      <c r="A15" s="14"/>
      <c r="B15" s="19"/>
      <c r="C15" s="18"/>
      <c r="D15" s="49"/>
      <c r="E15" s="49"/>
      <c r="F15" s="49"/>
      <c r="G15" s="49"/>
      <c r="H15" s="34"/>
    </row>
    <row r="16" customHeight="1" spans="1:8">
      <c r="A16" s="14"/>
      <c r="B16" s="19"/>
      <c r="C16" s="18"/>
      <c r="D16" s="49"/>
      <c r="E16" s="49"/>
      <c r="F16" s="49"/>
      <c r="G16" s="49"/>
      <c r="H16" s="34"/>
    </row>
    <row r="17" customHeight="1" spans="1:8">
      <c r="A17" s="14"/>
      <c r="B17" s="19"/>
      <c r="C17" s="18"/>
      <c r="D17" s="49"/>
      <c r="E17" s="49"/>
      <c r="F17" s="49"/>
      <c r="G17" s="49"/>
      <c r="H17" s="34"/>
    </row>
    <row r="18" customHeight="1" spans="1:8">
      <c r="A18" s="14"/>
      <c r="B18" s="19"/>
      <c r="C18" s="18"/>
      <c r="D18" s="49"/>
      <c r="E18" s="49"/>
      <c r="F18" s="49"/>
      <c r="G18" s="49"/>
      <c r="H18" s="34"/>
    </row>
    <row r="19" customHeight="1" spans="1:8">
      <c r="A19" s="14"/>
      <c r="B19" s="19"/>
      <c r="C19" s="18"/>
      <c r="D19" s="49"/>
      <c r="E19" s="49"/>
      <c r="F19" s="49"/>
      <c r="G19" s="49"/>
      <c r="H19" s="34"/>
    </row>
    <row r="20" customHeight="1" spans="1:8">
      <c r="A20" s="14"/>
      <c r="B20" s="19"/>
      <c r="C20" s="18"/>
      <c r="D20" s="49"/>
      <c r="E20" s="49"/>
      <c r="F20" s="49"/>
      <c r="G20" s="49"/>
      <c r="H20" s="34"/>
    </row>
    <row r="21" customHeight="1" spans="1:8">
      <c r="A21" s="14"/>
      <c r="B21" s="19"/>
      <c r="C21" s="18"/>
      <c r="D21" s="49"/>
      <c r="E21" s="49"/>
      <c r="F21" s="49"/>
      <c r="G21" s="49"/>
      <c r="H21" s="34"/>
    </row>
    <row r="22" customHeight="1" spans="1:8">
      <c r="A22" s="14"/>
      <c r="B22" s="19"/>
      <c r="C22" s="18"/>
      <c r="D22" s="49"/>
      <c r="E22" s="49"/>
      <c r="F22" s="49"/>
      <c r="G22" s="49"/>
      <c r="H22" s="34"/>
    </row>
    <row r="23" customHeight="1" spans="1:8">
      <c r="A23" s="14"/>
      <c r="B23" s="19"/>
      <c r="C23" s="18"/>
      <c r="D23" s="49"/>
      <c r="E23" s="49"/>
      <c r="F23" s="49"/>
      <c r="G23" s="49"/>
      <c r="H23" s="34"/>
    </row>
    <row r="24" customHeight="1" spans="1:8">
      <c r="A24" s="14"/>
      <c r="B24" s="19"/>
      <c r="C24" s="18"/>
      <c r="D24" s="49"/>
      <c r="E24" s="49"/>
      <c r="F24" s="49"/>
      <c r="G24" s="49"/>
      <c r="H24" s="34"/>
    </row>
    <row r="25" customHeight="1" spans="1:8">
      <c r="A25" s="14"/>
      <c r="B25" s="19"/>
      <c r="C25" s="18"/>
      <c r="D25" s="49"/>
      <c r="E25" s="49"/>
      <c r="F25" s="49"/>
      <c r="G25" s="49"/>
      <c r="H25" s="34"/>
    </row>
    <row r="26" customHeight="1" spans="1:8">
      <c r="A26" s="14"/>
      <c r="B26" s="19"/>
      <c r="C26" s="18"/>
      <c r="D26" s="49"/>
      <c r="E26" s="49"/>
      <c r="F26" s="49"/>
      <c r="G26" s="49"/>
      <c r="H26" s="34"/>
    </row>
    <row r="27" customHeight="1" spans="1:8">
      <c r="A27" s="20" t="s">
        <v>673</v>
      </c>
      <c r="B27" s="22"/>
      <c r="C27" s="18"/>
      <c r="D27" s="49">
        <f>SUM(D6:D26)</f>
        <v>0</v>
      </c>
      <c r="E27" s="49"/>
      <c r="F27" s="49">
        <f>SUM(F6:F26)</f>
        <v>0</v>
      </c>
      <c r="G27" s="49">
        <f>SUM(G6:G26)</f>
        <v>0</v>
      </c>
      <c r="H27" s="34"/>
    </row>
    <row r="28" customHeight="1" spans="1:6">
      <c r="A28" s="46" t="str">
        <f>封面!D11&amp;封面!G11</f>
        <v>产权持有单位填表人：徐萍</v>
      </c>
      <c r="F28" s="10" t="str">
        <f>"评估人员："&amp;封面!G36</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D53" display="返回索引页"/>
    <hyperlink ref="B1" location="分类汇总!B35"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Roman,常规"4-16
&amp;"宋体,常规"共&amp;"Times New Roman,常规"&amp;N&amp;"宋体,常规"页第&amp;"Times New Roman,常规"&amp;P&amp;"宋体,常规"页</oddHead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25" style="3" customWidth="1"/>
    <col min="2" max="2" width="26.625" style="3" customWidth="1"/>
    <col min="3" max="3" width="10.875" style="3" customWidth="1"/>
    <col min="4" max="5" width="16.25" style="3" hidden="1" customWidth="1" outlineLevel="1"/>
    <col min="6" max="6" width="23" style="3" customWidth="1" collapsed="1"/>
    <col min="7" max="7" width="23" style="3" customWidth="1"/>
    <col min="8" max="8" width="13.75" style="3" customWidth="1"/>
    <col min="9" max="9" width="16.5" style="3" customWidth="1"/>
    <col min="10" max="16384" width="9" style="3"/>
  </cols>
  <sheetData>
    <row r="1" spans="1:9">
      <c r="A1" s="4" t="s">
        <v>118</v>
      </c>
      <c r="B1" s="70" t="s">
        <v>240</v>
      </c>
      <c r="C1" s="6"/>
      <c r="D1" s="6"/>
      <c r="E1" s="6"/>
      <c r="F1" s="6"/>
      <c r="G1" s="6"/>
      <c r="H1" s="6"/>
      <c r="I1" s="6"/>
    </row>
    <row r="2" s="1" customFormat="1" ht="30" customHeight="1" spans="1:9">
      <c r="A2" s="7" t="s">
        <v>675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662</v>
      </c>
      <c r="C5" s="11" t="s">
        <v>506</v>
      </c>
      <c r="D5" s="12" t="s">
        <v>243</v>
      </c>
      <c r="E5" s="12" t="s">
        <v>318</v>
      </c>
      <c r="F5" s="11" t="s">
        <v>245</v>
      </c>
      <c r="G5" s="11" t="s">
        <v>246</v>
      </c>
      <c r="H5" s="11" t="s">
        <v>248</v>
      </c>
      <c r="I5" s="11" t="s">
        <v>213</v>
      </c>
    </row>
    <row r="6" customHeight="1" spans="1:9">
      <c r="A6" s="14"/>
      <c r="B6" s="19"/>
      <c r="C6" s="18"/>
      <c r="D6" s="30"/>
      <c r="E6" s="30"/>
      <c r="F6" s="30"/>
      <c r="G6" s="30"/>
      <c r="H6" s="30" t="str">
        <f t="shared" ref="H6:H25" si="0">IF(F6=0,"",(G6-F6)/F6*100)</f>
        <v/>
      </c>
      <c r="I6" s="34"/>
    </row>
    <row r="7" customHeight="1" spans="1:9">
      <c r="A7" s="14"/>
      <c r="B7" s="19"/>
      <c r="C7" s="18"/>
      <c r="D7" s="30"/>
      <c r="E7" s="30"/>
      <c r="F7" s="30"/>
      <c r="G7" s="30"/>
      <c r="H7" s="30" t="str">
        <f t="shared" si="0"/>
        <v/>
      </c>
      <c r="I7" s="34"/>
    </row>
    <row r="8" customHeight="1" spans="1:9">
      <c r="A8" s="14"/>
      <c r="B8" s="19"/>
      <c r="C8" s="18"/>
      <c r="D8" s="30"/>
      <c r="E8" s="30"/>
      <c r="F8" s="30"/>
      <c r="G8" s="30"/>
      <c r="H8" s="30" t="str">
        <f t="shared" si="0"/>
        <v/>
      </c>
      <c r="I8" s="34"/>
    </row>
    <row r="9" customHeight="1" spans="1:9">
      <c r="A9" s="14"/>
      <c r="B9" s="19"/>
      <c r="C9" s="18"/>
      <c r="D9" s="30"/>
      <c r="E9" s="30"/>
      <c r="F9" s="30"/>
      <c r="G9" s="30"/>
      <c r="H9" s="30" t="str">
        <f t="shared" si="0"/>
        <v/>
      </c>
      <c r="I9" s="34"/>
    </row>
    <row r="10" customHeight="1" spans="1:9">
      <c r="A10" s="14"/>
      <c r="B10" s="19"/>
      <c r="C10" s="18"/>
      <c r="D10" s="30"/>
      <c r="E10" s="30"/>
      <c r="F10" s="30"/>
      <c r="G10" s="30"/>
      <c r="H10" s="30" t="str">
        <f t="shared" si="0"/>
        <v/>
      </c>
      <c r="I10" s="34"/>
    </row>
    <row r="11" customHeight="1" spans="1:9">
      <c r="A11" s="14"/>
      <c r="B11" s="19"/>
      <c r="C11" s="18"/>
      <c r="D11" s="30"/>
      <c r="E11" s="30"/>
      <c r="F11" s="30"/>
      <c r="G11" s="30"/>
      <c r="H11" s="30" t="str">
        <f t="shared" si="0"/>
        <v/>
      </c>
      <c r="I11" s="34"/>
    </row>
    <row r="12" customHeight="1" spans="1:9">
      <c r="A12" s="14"/>
      <c r="B12" s="19"/>
      <c r="C12" s="18"/>
      <c r="D12" s="30"/>
      <c r="E12" s="30"/>
      <c r="F12" s="30"/>
      <c r="G12" s="30"/>
      <c r="H12" s="30" t="str">
        <f t="shared" si="0"/>
        <v/>
      </c>
      <c r="I12" s="34"/>
    </row>
    <row r="13" customHeight="1" spans="1:9">
      <c r="A13" s="14"/>
      <c r="B13" s="19"/>
      <c r="C13" s="18"/>
      <c r="D13" s="30"/>
      <c r="E13" s="30"/>
      <c r="F13" s="30"/>
      <c r="G13" s="30"/>
      <c r="H13" s="30" t="str">
        <f t="shared" si="0"/>
        <v/>
      </c>
      <c r="I13" s="34"/>
    </row>
    <row r="14" customHeight="1" spans="1:9">
      <c r="A14" s="14"/>
      <c r="B14" s="19"/>
      <c r="C14" s="18"/>
      <c r="D14" s="30"/>
      <c r="E14" s="30"/>
      <c r="F14" s="30"/>
      <c r="G14" s="30"/>
      <c r="H14" s="30" t="str">
        <f t="shared" si="0"/>
        <v/>
      </c>
      <c r="I14" s="34"/>
    </row>
    <row r="15" customHeight="1" spans="1:9">
      <c r="A15" s="14"/>
      <c r="B15" s="19"/>
      <c r="C15" s="18"/>
      <c r="D15" s="30"/>
      <c r="E15" s="30"/>
      <c r="F15" s="30"/>
      <c r="G15" s="30"/>
      <c r="H15" s="30" t="str">
        <f t="shared" si="0"/>
        <v/>
      </c>
      <c r="I15" s="34"/>
    </row>
    <row r="16" customHeight="1" spans="1:9">
      <c r="A16" s="14"/>
      <c r="B16" s="19"/>
      <c r="C16" s="18"/>
      <c r="D16" s="30"/>
      <c r="E16" s="30"/>
      <c r="F16" s="30"/>
      <c r="G16" s="30"/>
      <c r="H16" s="30" t="str">
        <f t="shared" si="0"/>
        <v/>
      </c>
      <c r="I16" s="34"/>
    </row>
    <row r="17" customHeight="1" spans="1:9">
      <c r="A17" s="14"/>
      <c r="B17" s="19"/>
      <c r="C17" s="18"/>
      <c r="D17" s="30"/>
      <c r="E17" s="30"/>
      <c r="F17" s="30"/>
      <c r="G17" s="30"/>
      <c r="H17" s="30" t="str">
        <f t="shared" si="0"/>
        <v/>
      </c>
      <c r="I17" s="34"/>
    </row>
    <row r="18" customHeight="1" spans="1:9">
      <c r="A18" s="14"/>
      <c r="B18" s="19"/>
      <c r="C18" s="18"/>
      <c r="D18" s="30"/>
      <c r="E18" s="30"/>
      <c r="F18" s="30"/>
      <c r="G18" s="30"/>
      <c r="H18" s="30" t="str">
        <f t="shared" si="0"/>
        <v/>
      </c>
      <c r="I18" s="34"/>
    </row>
    <row r="19" customHeight="1" spans="1:9">
      <c r="A19" s="14"/>
      <c r="B19" s="19"/>
      <c r="C19" s="18"/>
      <c r="D19" s="30"/>
      <c r="E19" s="30"/>
      <c r="F19" s="30"/>
      <c r="G19" s="30"/>
      <c r="H19" s="30" t="str">
        <f t="shared" si="0"/>
        <v/>
      </c>
      <c r="I19" s="34"/>
    </row>
    <row r="20" customHeight="1" spans="1:9">
      <c r="A20" s="14"/>
      <c r="B20" s="19"/>
      <c r="C20" s="18"/>
      <c r="D20" s="30"/>
      <c r="E20" s="30"/>
      <c r="F20" s="30"/>
      <c r="G20" s="30"/>
      <c r="H20" s="30" t="str">
        <f t="shared" si="0"/>
        <v/>
      </c>
      <c r="I20" s="34"/>
    </row>
    <row r="21" customHeight="1" spans="1:9">
      <c r="A21" s="14"/>
      <c r="B21" s="19"/>
      <c r="C21" s="18"/>
      <c r="D21" s="30"/>
      <c r="E21" s="30"/>
      <c r="F21" s="30"/>
      <c r="G21" s="30"/>
      <c r="H21" s="30" t="str">
        <f t="shared" si="0"/>
        <v/>
      </c>
      <c r="I21" s="34"/>
    </row>
    <row r="22" customHeight="1" spans="1:9">
      <c r="A22" s="14"/>
      <c r="B22" s="19"/>
      <c r="C22" s="18"/>
      <c r="D22" s="30"/>
      <c r="E22" s="30"/>
      <c r="F22" s="30"/>
      <c r="G22" s="30"/>
      <c r="H22" s="30" t="str">
        <f t="shared" si="0"/>
        <v/>
      </c>
      <c r="I22" s="34"/>
    </row>
    <row r="23" customHeight="1" spans="1:9">
      <c r="A23" s="14"/>
      <c r="B23" s="19"/>
      <c r="C23" s="18"/>
      <c r="D23" s="30"/>
      <c r="E23" s="30"/>
      <c r="F23" s="30"/>
      <c r="G23" s="30"/>
      <c r="H23" s="30" t="str">
        <f t="shared" si="0"/>
        <v/>
      </c>
      <c r="I23" s="34"/>
    </row>
    <row r="24" customHeight="1" spans="1:9">
      <c r="A24" s="14"/>
      <c r="B24" s="19"/>
      <c r="C24" s="18"/>
      <c r="D24" s="30"/>
      <c r="E24" s="30"/>
      <c r="F24" s="30"/>
      <c r="G24" s="30"/>
      <c r="H24" s="30" t="str">
        <f t="shared" si="0"/>
        <v/>
      </c>
      <c r="I24" s="34"/>
    </row>
    <row r="25" customHeight="1" spans="1:9">
      <c r="A25" s="14"/>
      <c r="B25" s="19"/>
      <c r="C25" s="18"/>
      <c r="D25" s="30"/>
      <c r="E25" s="30"/>
      <c r="F25" s="30"/>
      <c r="G25" s="30"/>
      <c r="H25" s="30" t="str">
        <f t="shared" si="0"/>
        <v/>
      </c>
      <c r="I25" s="34"/>
    </row>
    <row r="26" customHeight="1" spans="1:9">
      <c r="A26" s="14"/>
      <c r="B26" s="19"/>
      <c r="C26" s="18"/>
      <c r="D26" s="30"/>
      <c r="E26" s="30"/>
      <c r="F26" s="30"/>
      <c r="G26" s="30"/>
      <c r="H26" s="30"/>
      <c r="I26" s="34"/>
    </row>
    <row r="27" customHeight="1" spans="1:9">
      <c r="A27" s="20" t="s">
        <v>673</v>
      </c>
      <c r="B27" s="22"/>
      <c r="C27" s="18"/>
      <c r="D27" s="30">
        <f>SUM(D6:D26)</f>
        <v>0</v>
      </c>
      <c r="E27" s="30"/>
      <c r="F27" s="30">
        <f>SUM(F6:F26)</f>
        <v>0</v>
      </c>
      <c r="G27" s="30">
        <f>SUM(G6:G26)</f>
        <v>0</v>
      </c>
      <c r="H27" s="30" t="str">
        <f>IF(F27=0,"",(G27-F27)/F27*100)</f>
        <v/>
      </c>
      <c r="I27" s="34"/>
    </row>
    <row r="28" customHeight="1" spans="1:7">
      <c r="A28" s="46" t="str">
        <f>封面!D11&amp;封面!G11</f>
        <v>产权持有单位填表人：徐萍</v>
      </c>
      <c r="F28" s="10"/>
      <c r="G28" s="3" t="str">
        <f>"评估人员："&amp;封面!G36</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D54" display="返回索引页"/>
    <hyperlink ref="B1" location="非流动资产汇总!Print_Area" display="返回"/>
  </hyperlinks>
  <printOptions horizontalCentered="1"/>
  <pageMargins left="0.354166666666667" right="0.354166666666667" top="0.786805555555556" bottom="0.786805555555556" header="1.0625" footer="0.511805555555556"/>
  <pageSetup paperSize="9" fitToHeight="0" orientation="landscape"/>
  <headerFooter alignWithMargins="0">
    <oddHeader>&amp;R&amp;"宋体,常规"&amp;10表&amp;"Times New Roman,常规"4-17
&amp;"宋体,常规"共&amp;"Times New Roman,常规"&amp;N&amp;"宋体,常规"页第&amp;"Times New Roman,常规"&amp;P&amp;"宋体,常规"页</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G9" sqref="G9"/>
    </sheetView>
  </sheetViews>
  <sheetFormatPr defaultColWidth="9" defaultRowHeight="15.75" outlineLevelRow="5" outlineLevelCol="1"/>
  <cols>
    <col min="1" max="1" width="18.25" style="334" customWidth="1"/>
    <col min="2" max="2" width="18.75" style="334" customWidth="1"/>
  </cols>
  <sheetData>
    <row r="1" spans="1:2">
      <c r="A1" s="335" t="s">
        <v>239</v>
      </c>
      <c r="B1" s="335" t="s">
        <v>182</v>
      </c>
    </row>
    <row r="5" spans="1:1">
      <c r="A5" s="336"/>
    </row>
    <row r="6" spans="1:1">
      <c r="A6" s="336"/>
    </row>
  </sheetData>
  <pageMargins left="0.75" right="0.75" top="1" bottom="1" header="0.5" footer="0.5"/>
  <pageSetup paperSize="9" orientation="portrait" horizontalDpi="1200" verticalDpi="1200"/>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9"/>
  <sheetViews>
    <sheetView zoomScale="85" zoomScaleNormal="85" workbookViewId="0">
      <selection activeCell="A3" sqref="A3:J3"/>
    </sheetView>
  </sheetViews>
  <sheetFormatPr defaultColWidth="9" defaultRowHeight="15.75" customHeight="1" outlineLevelCol="6"/>
  <cols>
    <col min="1" max="1" width="7.875" style="3" customWidth="1"/>
    <col min="2" max="2" width="26.625" style="3" customWidth="1"/>
    <col min="3" max="3" width="19.125" style="3" hidden="1" customWidth="1" outlineLevel="1"/>
    <col min="4" max="4" width="24.75" style="3" customWidth="1" collapsed="1"/>
    <col min="5" max="5" width="24.75" style="3" customWidth="1"/>
    <col min="6" max="6" width="22.125" style="3" customWidth="1"/>
    <col min="7" max="7" width="14.5" style="3" customWidth="1"/>
    <col min="8" max="16384" width="9" style="3"/>
  </cols>
  <sheetData>
    <row r="1" spans="1:7">
      <c r="A1" s="4" t="s">
        <v>118</v>
      </c>
      <c r="B1" s="5" t="s">
        <v>240</v>
      </c>
      <c r="C1" s="6"/>
      <c r="D1" s="6"/>
      <c r="E1" s="6"/>
      <c r="F1" s="6"/>
      <c r="G1" s="6"/>
    </row>
    <row r="2" s="1" customFormat="1" ht="30" customHeight="1" spans="1:7">
      <c r="A2" s="7" t="s">
        <v>676</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677</v>
      </c>
      <c r="B6" s="34" t="s">
        <v>43</v>
      </c>
      <c r="C6" s="30">
        <f>短期借款!H27</f>
        <v>0</v>
      </c>
      <c r="D6" s="30">
        <f>短期借款!J27</f>
        <v>0</v>
      </c>
      <c r="E6" s="30">
        <f>短期借款!L27</f>
        <v>0</v>
      </c>
      <c r="F6" s="30">
        <f>E6-D6</f>
        <v>0</v>
      </c>
      <c r="G6" s="66" t="str">
        <f>IF(D6=0,"",F6/D6*100)</f>
        <v/>
      </c>
    </row>
    <row r="7" customHeight="1" spans="1:7">
      <c r="A7" s="63" t="s">
        <v>678</v>
      </c>
      <c r="B7" s="34" t="s">
        <v>45</v>
      </c>
      <c r="C7" s="30">
        <f>交易性金融负债!E27</f>
        <v>0</v>
      </c>
      <c r="D7" s="30">
        <f>交易性金融负债!G27</f>
        <v>0</v>
      </c>
      <c r="E7" s="30">
        <f>交易性金融负债!H27</f>
        <v>0</v>
      </c>
      <c r="F7" s="30">
        <f t="shared" ref="F7:F17" si="0">E7-D7</f>
        <v>0</v>
      </c>
      <c r="G7" s="66" t="str">
        <f t="shared" ref="G7:G19" si="1">IF(D7=0,"",F7/D7*100)</f>
        <v/>
      </c>
    </row>
    <row r="8" customHeight="1" spans="1:7">
      <c r="A8" s="63" t="s">
        <v>679</v>
      </c>
      <c r="B8" s="34" t="s">
        <v>47</v>
      </c>
      <c r="C8" s="30">
        <f>应付票据!F27</f>
        <v>0</v>
      </c>
      <c r="D8" s="30">
        <f>应付票据!H27</f>
        <v>0</v>
      </c>
      <c r="E8" s="30">
        <f>应付票据!I27</f>
        <v>0</v>
      </c>
      <c r="F8" s="30">
        <f t="shared" si="0"/>
        <v>0</v>
      </c>
      <c r="G8" s="66" t="str">
        <f t="shared" si="1"/>
        <v/>
      </c>
    </row>
    <row r="9" customHeight="1" spans="1:7">
      <c r="A9" s="63" t="s">
        <v>608</v>
      </c>
      <c r="B9" s="34" t="s">
        <v>50</v>
      </c>
      <c r="C9" s="30">
        <f>应付账款!E27</f>
        <v>0</v>
      </c>
      <c r="D9" s="30">
        <f>应付账款!G27</f>
        <v>0</v>
      </c>
      <c r="E9" s="30">
        <f>应付账款!H27</f>
        <v>0</v>
      </c>
      <c r="F9" s="30">
        <f t="shared" si="0"/>
        <v>0</v>
      </c>
      <c r="G9" s="66" t="str">
        <f t="shared" si="1"/>
        <v/>
      </c>
    </row>
    <row r="10" customHeight="1" spans="1:7">
      <c r="A10" s="63" t="s">
        <v>680</v>
      </c>
      <c r="B10" s="34" t="s">
        <v>52</v>
      </c>
      <c r="C10" s="30">
        <f>预收账款!E27</f>
        <v>0</v>
      </c>
      <c r="D10" s="30">
        <f>预收账款!G27</f>
        <v>0</v>
      </c>
      <c r="E10" s="30">
        <f>预收账款!H27</f>
        <v>0</v>
      </c>
      <c r="F10" s="30">
        <f t="shared" si="0"/>
        <v>0</v>
      </c>
      <c r="G10" s="66" t="str">
        <f t="shared" si="1"/>
        <v/>
      </c>
    </row>
    <row r="11" customHeight="1" spans="1:7">
      <c r="A11" s="63" t="s">
        <v>681</v>
      </c>
      <c r="B11" s="34" t="s">
        <v>54</v>
      </c>
      <c r="C11" s="30">
        <f>职工薪酬!D27</f>
        <v>0</v>
      </c>
      <c r="D11" s="30">
        <f>职工薪酬!F27</f>
        <v>0</v>
      </c>
      <c r="E11" s="30">
        <f>职工薪酬!G27</f>
        <v>0</v>
      </c>
      <c r="F11" s="30">
        <f t="shared" si="0"/>
        <v>0</v>
      </c>
      <c r="G11" s="66" t="str">
        <f t="shared" si="1"/>
        <v/>
      </c>
    </row>
    <row r="12" customHeight="1" spans="1:7">
      <c r="A12" s="63" t="s">
        <v>682</v>
      </c>
      <c r="B12" s="34" t="s">
        <v>56</v>
      </c>
      <c r="C12" s="30">
        <f>应交税费!E27</f>
        <v>0</v>
      </c>
      <c r="D12" s="30">
        <f>应交税费!G27</f>
        <v>0</v>
      </c>
      <c r="E12" s="30">
        <f>应交税费!H27</f>
        <v>0</v>
      </c>
      <c r="F12" s="30">
        <f t="shared" si="0"/>
        <v>0</v>
      </c>
      <c r="G12" s="66" t="str">
        <f t="shared" si="1"/>
        <v/>
      </c>
    </row>
    <row r="13" customHeight="1" spans="1:7">
      <c r="A13" s="63" t="s">
        <v>683</v>
      </c>
      <c r="B13" s="34" t="s">
        <v>58</v>
      </c>
      <c r="C13" s="30">
        <f>应付利息!G27</f>
        <v>0</v>
      </c>
      <c r="D13" s="30">
        <f>应付利息!I27</f>
        <v>0</v>
      </c>
      <c r="E13" s="30">
        <f>应付利息!J27</f>
        <v>0</v>
      </c>
      <c r="F13" s="30">
        <f t="shared" si="0"/>
        <v>0</v>
      </c>
      <c r="G13" s="66" t="str">
        <f t="shared" si="1"/>
        <v/>
      </c>
    </row>
    <row r="14" customHeight="1" spans="1:7">
      <c r="A14" s="63" t="s">
        <v>684</v>
      </c>
      <c r="B14" s="34" t="s">
        <v>60</v>
      </c>
      <c r="C14" s="30">
        <f>'应付股利（利润）'!E27</f>
        <v>0</v>
      </c>
      <c r="D14" s="30">
        <f>'应付股利（利润）'!G27</f>
        <v>0</v>
      </c>
      <c r="E14" s="30">
        <f>'应付股利（利润）'!H27</f>
        <v>0</v>
      </c>
      <c r="F14" s="30">
        <f t="shared" si="0"/>
        <v>0</v>
      </c>
      <c r="G14" s="66" t="str">
        <f t="shared" si="1"/>
        <v/>
      </c>
    </row>
    <row r="15" customHeight="1" spans="1:7">
      <c r="A15" s="63" t="s">
        <v>685</v>
      </c>
      <c r="B15" s="34" t="s">
        <v>62</v>
      </c>
      <c r="C15" s="30">
        <f>其他应付款!E27</f>
        <v>0</v>
      </c>
      <c r="D15" s="30">
        <f>其他应付款!G27</f>
        <v>0</v>
      </c>
      <c r="E15" s="30">
        <f>其他应付款!H27</f>
        <v>0</v>
      </c>
      <c r="F15" s="30">
        <f t="shared" si="0"/>
        <v>0</v>
      </c>
      <c r="G15" s="66" t="str">
        <f t="shared" si="1"/>
        <v/>
      </c>
    </row>
    <row r="16" customHeight="1" spans="1:7">
      <c r="A16" s="63" t="s">
        <v>686</v>
      </c>
      <c r="B16" s="34" t="s">
        <v>64</v>
      </c>
      <c r="C16" s="30">
        <f>一年到期非流动负债!F27</f>
        <v>0</v>
      </c>
      <c r="D16" s="30">
        <f>一年到期非流动负债!H27</f>
        <v>0</v>
      </c>
      <c r="E16" s="30">
        <f>一年到期非流动负债!I27</f>
        <v>0</v>
      </c>
      <c r="F16" s="30">
        <f t="shared" si="0"/>
        <v>0</v>
      </c>
      <c r="G16" s="66" t="str">
        <f t="shared" si="1"/>
        <v/>
      </c>
    </row>
    <row r="17" customHeight="1" spans="1:7">
      <c r="A17" s="63" t="s">
        <v>687</v>
      </c>
      <c r="B17" s="34" t="s">
        <v>66</v>
      </c>
      <c r="C17" s="30">
        <f>其他流动负债!E27</f>
        <v>0</v>
      </c>
      <c r="D17" s="30">
        <f>其他流动负债!G27</f>
        <v>0</v>
      </c>
      <c r="E17" s="30">
        <f>其他流动负债!H27</f>
        <v>0</v>
      </c>
      <c r="F17" s="30">
        <f t="shared" si="0"/>
        <v>0</v>
      </c>
      <c r="G17" s="66" t="str">
        <f t="shared" si="1"/>
        <v/>
      </c>
    </row>
    <row r="18" customHeight="1" spans="1:7">
      <c r="A18" s="14"/>
      <c r="B18" s="34"/>
      <c r="C18" s="30"/>
      <c r="D18" s="30"/>
      <c r="E18" s="30"/>
      <c r="F18" s="30"/>
      <c r="G18" s="66" t="str">
        <f t="shared" si="1"/>
        <v/>
      </c>
    </row>
    <row r="19" customHeight="1" spans="1:7">
      <c r="A19" s="14"/>
      <c r="B19" s="34"/>
      <c r="C19" s="30"/>
      <c r="D19" s="30"/>
      <c r="E19" s="30"/>
      <c r="F19" s="30"/>
      <c r="G19" s="66" t="str">
        <f t="shared" si="1"/>
        <v/>
      </c>
    </row>
    <row r="20" customHeight="1" spans="1:7">
      <c r="A20" s="14"/>
      <c r="B20" s="34"/>
      <c r="C20" s="30"/>
      <c r="D20" s="30"/>
      <c r="E20" s="30"/>
      <c r="F20" s="30"/>
      <c r="G20" s="66"/>
    </row>
    <row r="21" customHeight="1" spans="1:7">
      <c r="A21" s="14"/>
      <c r="B21" s="34"/>
      <c r="C21" s="30"/>
      <c r="D21" s="30"/>
      <c r="E21" s="30"/>
      <c r="F21" s="30"/>
      <c r="G21" s="66"/>
    </row>
    <row r="22" customHeight="1" spans="1:7">
      <c r="A22" s="14"/>
      <c r="B22" s="34"/>
      <c r="C22" s="30"/>
      <c r="D22" s="30"/>
      <c r="E22" s="30"/>
      <c r="F22" s="30"/>
      <c r="G22" s="66" t="str">
        <f t="shared" ref="G22:G27" si="2">IF(D22=0,"",F22/D22*100)</f>
        <v/>
      </c>
    </row>
    <row r="23" customHeight="1" spans="1:7">
      <c r="A23" s="14"/>
      <c r="B23" s="34"/>
      <c r="C23" s="30"/>
      <c r="D23" s="30"/>
      <c r="E23" s="30"/>
      <c r="F23" s="30"/>
      <c r="G23" s="66" t="str">
        <f t="shared" si="2"/>
        <v/>
      </c>
    </row>
    <row r="24" customHeight="1" spans="1:7">
      <c r="A24" s="14"/>
      <c r="B24" s="34"/>
      <c r="C24" s="30"/>
      <c r="D24" s="30"/>
      <c r="E24" s="30"/>
      <c r="F24" s="30"/>
      <c r="G24" s="66" t="str">
        <f t="shared" si="2"/>
        <v/>
      </c>
    </row>
    <row r="25" customHeight="1" spans="1:7">
      <c r="A25" s="63"/>
      <c r="B25" s="67"/>
      <c r="C25" s="30"/>
      <c r="D25" s="30"/>
      <c r="E25" s="30"/>
      <c r="F25" s="30"/>
      <c r="G25" s="66" t="str">
        <f t="shared" si="2"/>
        <v/>
      </c>
    </row>
    <row r="26" customHeight="1" spans="1:7">
      <c r="A26" s="63"/>
      <c r="B26" s="67"/>
      <c r="C26" s="30"/>
      <c r="D26" s="30"/>
      <c r="E26" s="30"/>
      <c r="F26" s="30"/>
      <c r="G26" s="66" t="str">
        <f t="shared" si="2"/>
        <v/>
      </c>
    </row>
    <row r="27" customHeight="1" spans="1:7">
      <c r="A27" s="63" t="s">
        <v>688</v>
      </c>
      <c r="B27" s="63" t="s">
        <v>222</v>
      </c>
      <c r="C27" s="30">
        <f>SUM(C6:C26)</f>
        <v>0</v>
      </c>
      <c r="D27" s="30">
        <f>SUM(D6:D26)</f>
        <v>0</v>
      </c>
      <c r="E27" s="30">
        <f>SUM(E6:E26)</f>
        <v>0</v>
      </c>
      <c r="F27" s="30">
        <f>SUM(F6:F26)</f>
        <v>0</v>
      </c>
      <c r="G27" s="66" t="str">
        <f t="shared" si="2"/>
        <v/>
      </c>
    </row>
    <row r="28" customHeight="1" spans="1:5">
      <c r="A28" s="46" t="str">
        <f>封面!D11&amp;封面!G11</f>
        <v>产权持有单位填表人：徐萍</v>
      </c>
      <c r="E28" s="3" t="str">
        <f>"评估人员："&amp;封面!G38</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G6" display="返回索引页"/>
    <hyperlink ref="B1" location="分类汇总!B39" display="返回"/>
    <hyperlink ref="B14" location="'应付股利（利润）'!B1" display="应付股利（应付利润）"/>
    <hyperlink ref="B6" location="短期借款!B1" display="短期借款"/>
    <hyperlink ref="B7" location="交易性金融负债!B1" display="交易性金融负债"/>
    <hyperlink ref="B8" location="应付票据!B1" display="应付票据"/>
    <hyperlink ref="B9" location="应付账款!B1" display="应付账款"/>
    <hyperlink ref="B10" location="预收账款!B1" display="预收款项"/>
    <hyperlink ref="B11" location="职工薪酬!B1" display="应付职工薪酬"/>
    <hyperlink ref="B12" location="应交税费!B1" display="应交税费"/>
    <hyperlink ref="B13" location="应付利息!B1" display="应付利息"/>
    <hyperlink ref="B15" location="其他应付款!B1" display="其他应付款"/>
    <hyperlink ref="B16" location="一年到期非流动负债!B1" display="一年内到期的非流动负债"/>
    <hyperlink ref="B17" location="其他流动负债!B1" display="其他流动负债"/>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
&amp;"宋体,常规"共&amp;"Times New Roman,常规"&amp;N&amp;"宋体,常规"页第&amp;"Times New Roman,常规"&amp;P&amp;"宋体,常规"页</oddHead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opLeftCell="E1" workbookViewId="0">
      <selection activeCell="A3" sqref="A3:M3"/>
    </sheetView>
  </sheetViews>
  <sheetFormatPr defaultColWidth="9" defaultRowHeight="15.75" customHeight="1"/>
  <cols>
    <col min="1" max="1" width="5.5" style="3" customWidth="1"/>
    <col min="2" max="2" width="20" style="3" customWidth="1"/>
    <col min="3" max="4" width="8.75" style="3" customWidth="1"/>
    <col min="5" max="6" width="7.25" style="3" customWidth="1"/>
    <col min="7" max="7" width="10.625" style="3" customWidth="1"/>
    <col min="8" max="9" width="13.875" style="3" hidden="1" customWidth="1" outlineLevel="1"/>
    <col min="10" max="10" width="13.875" style="3" customWidth="1" collapsed="1"/>
    <col min="11" max="12" width="14.62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689</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25"/>
      <c r="I3" s="25"/>
      <c r="J3" s="25"/>
      <c r="K3" s="25"/>
      <c r="L3" s="25"/>
      <c r="M3" s="25"/>
    </row>
    <row r="4" customHeight="1" spans="1:13">
      <c r="A4" s="10" t="str">
        <f>封面!D7&amp;封面!F7</f>
        <v>产权持有单位：黑龙江龙煤矿山建设有限公司</v>
      </c>
      <c r="M4" s="33" t="s">
        <v>147</v>
      </c>
    </row>
    <row r="5" s="2" customFormat="1" customHeight="1" spans="1:13">
      <c r="A5" s="11" t="s">
        <v>210</v>
      </c>
      <c r="B5" s="11" t="s">
        <v>690</v>
      </c>
      <c r="C5" s="11" t="s">
        <v>364</v>
      </c>
      <c r="D5" s="11" t="s">
        <v>467</v>
      </c>
      <c r="E5" s="11" t="s">
        <v>691</v>
      </c>
      <c r="F5" s="11" t="s">
        <v>315</v>
      </c>
      <c r="G5" s="11" t="s">
        <v>692</v>
      </c>
      <c r="H5" s="12" t="s">
        <v>243</v>
      </c>
      <c r="I5" s="12" t="s">
        <v>318</v>
      </c>
      <c r="J5" s="11" t="s">
        <v>245</v>
      </c>
      <c r="K5" s="11" t="s">
        <v>693</v>
      </c>
      <c r="L5" s="11" t="s">
        <v>246</v>
      </c>
      <c r="M5" s="11" t="s">
        <v>213</v>
      </c>
    </row>
    <row r="6" customHeight="1" spans="1:13">
      <c r="A6" s="14"/>
      <c r="B6" s="19"/>
      <c r="C6" s="18"/>
      <c r="D6" s="18"/>
      <c r="E6" s="18"/>
      <c r="F6" s="14"/>
      <c r="G6" s="30"/>
      <c r="H6" s="30"/>
      <c r="I6" s="30"/>
      <c r="J6" s="30"/>
      <c r="K6" s="60"/>
      <c r="L6" s="30"/>
      <c r="M6" s="34"/>
    </row>
    <row r="7" customHeight="1" spans="1:13">
      <c r="A7" s="14"/>
      <c r="B7" s="19"/>
      <c r="C7" s="18"/>
      <c r="D7" s="18"/>
      <c r="E7" s="14"/>
      <c r="F7" s="14"/>
      <c r="G7" s="30"/>
      <c r="H7" s="30"/>
      <c r="I7" s="30"/>
      <c r="J7" s="30"/>
      <c r="K7" s="60"/>
      <c r="L7" s="30"/>
      <c r="M7" s="34"/>
    </row>
    <row r="8" customHeight="1" spans="1:13">
      <c r="A8" s="14"/>
      <c r="B8" s="19"/>
      <c r="C8" s="18"/>
      <c r="D8" s="18"/>
      <c r="E8" s="14"/>
      <c r="F8" s="14"/>
      <c r="G8" s="30"/>
      <c r="H8" s="30"/>
      <c r="I8" s="30"/>
      <c r="J8" s="30"/>
      <c r="K8" s="60"/>
      <c r="L8" s="30"/>
      <c r="M8" s="34"/>
    </row>
    <row r="9" customHeight="1" spans="1:13">
      <c r="A9" s="14"/>
      <c r="B9" s="19"/>
      <c r="C9" s="18"/>
      <c r="D9" s="18"/>
      <c r="E9" s="14"/>
      <c r="F9" s="14"/>
      <c r="G9" s="30"/>
      <c r="H9" s="30"/>
      <c r="I9" s="30"/>
      <c r="J9" s="30"/>
      <c r="K9" s="60"/>
      <c r="L9" s="30"/>
      <c r="M9" s="34"/>
    </row>
    <row r="10" customHeight="1" spans="1:13">
      <c r="A10" s="14"/>
      <c r="B10" s="19"/>
      <c r="C10" s="18"/>
      <c r="D10" s="18"/>
      <c r="E10" s="14"/>
      <c r="F10" s="14"/>
      <c r="G10" s="30"/>
      <c r="H10" s="30"/>
      <c r="I10" s="30"/>
      <c r="J10" s="30"/>
      <c r="K10" s="60"/>
      <c r="L10" s="30"/>
      <c r="M10" s="34"/>
    </row>
    <row r="11" customHeight="1" spans="1:13">
      <c r="A11" s="14"/>
      <c r="B11" s="19"/>
      <c r="C11" s="18"/>
      <c r="D11" s="18"/>
      <c r="E11" s="14"/>
      <c r="F11" s="14"/>
      <c r="G11" s="30"/>
      <c r="H11" s="30"/>
      <c r="I11" s="30"/>
      <c r="J11" s="30"/>
      <c r="K11" s="60"/>
      <c r="L11" s="30"/>
      <c r="M11" s="34"/>
    </row>
    <row r="12" customHeight="1" spans="1:13">
      <c r="A12" s="14"/>
      <c r="B12" s="19"/>
      <c r="C12" s="18"/>
      <c r="D12" s="18"/>
      <c r="E12" s="14"/>
      <c r="F12" s="14"/>
      <c r="G12" s="30"/>
      <c r="H12" s="30"/>
      <c r="I12" s="30"/>
      <c r="J12" s="30"/>
      <c r="K12" s="60"/>
      <c r="L12" s="30"/>
      <c r="M12" s="34"/>
    </row>
    <row r="13" customHeight="1" spans="1:13">
      <c r="A13" s="14"/>
      <c r="B13" s="19"/>
      <c r="C13" s="18"/>
      <c r="D13" s="18"/>
      <c r="E13" s="14"/>
      <c r="F13" s="14"/>
      <c r="G13" s="30"/>
      <c r="H13" s="30"/>
      <c r="I13" s="30"/>
      <c r="J13" s="30"/>
      <c r="K13" s="60"/>
      <c r="L13" s="30"/>
      <c r="M13" s="34"/>
    </row>
    <row r="14" customHeight="1" spans="1:13">
      <c r="A14" s="14"/>
      <c r="B14" s="19"/>
      <c r="C14" s="18"/>
      <c r="D14" s="18"/>
      <c r="E14" s="14"/>
      <c r="F14" s="14"/>
      <c r="G14" s="30"/>
      <c r="H14" s="30"/>
      <c r="I14" s="30"/>
      <c r="J14" s="30"/>
      <c r="K14" s="60"/>
      <c r="L14" s="30"/>
      <c r="M14" s="34"/>
    </row>
    <row r="15" customHeight="1" spans="1:13">
      <c r="A15" s="14"/>
      <c r="B15" s="19"/>
      <c r="C15" s="18"/>
      <c r="D15" s="18"/>
      <c r="E15" s="14"/>
      <c r="F15" s="14"/>
      <c r="G15" s="30"/>
      <c r="H15" s="30"/>
      <c r="I15" s="30"/>
      <c r="J15" s="30"/>
      <c r="K15" s="60"/>
      <c r="L15" s="30"/>
      <c r="M15" s="34"/>
    </row>
    <row r="16" customHeight="1" spans="1:13">
      <c r="A16" s="14"/>
      <c r="B16" s="19"/>
      <c r="C16" s="18"/>
      <c r="D16" s="18"/>
      <c r="E16" s="14"/>
      <c r="F16" s="14"/>
      <c r="G16" s="30"/>
      <c r="H16" s="30"/>
      <c r="I16" s="30"/>
      <c r="J16" s="30"/>
      <c r="K16" s="60"/>
      <c r="L16" s="30"/>
      <c r="M16" s="34"/>
    </row>
    <row r="17" customHeight="1" spans="1:13">
      <c r="A17" s="14"/>
      <c r="B17" s="19"/>
      <c r="C17" s="18"/>
      <c r="D17" s="18"/>
      <c r="E17" s="14"/>
      <c r="F17" s="14"/>
      <c r="G17" s="30"/>
      <c r="H17" s="30"/>
      <c r="I17" s="30"/>
      <c r="J17" s="30"/>
      <c r="K17" s="60"/>
      <c r="L17" s="30"/>
      <c r="M17" s="34"/>
    </row>
    <row r="18" customHeight="1" spans="1:13">
      <c r="A18" s="14"/>
      <c r="B18" s="19"/>
      <c r="C18" s="18"/>
      <c r="D18" s="18"/>
      <c r="E18" s="14"/>
      <c r="F18" s="14"/>
      <c r="G18" s="30"/>
      <c r="H18" s="30"/>
      <c r="I18" s="30"/>
      <c r="J18" s="30"/>
      <c r="K18" s="60"/>
      <c r="L18" s="30"/>
      <c r="M18" s="34"/>
    </row>
    <row r="19" customHeight="1" spans="1:13">
      <c r="A19" s="14"/>
      <c r="B19" s="19"/>
      <c r="C19" s="18"/>
      <c r="D19" s="18"/>
      <c r="E19" s="14"/>
      <c r="F19" s="14"/>
      <c r="G19" s="30"/>
      <c r="H19" s="30"/>
      <c r="I19" s="30"/>
      <c r="J19" s="30"/>
      <c r="K19" s="60"/>
      <c r="L19" s="30"/>
      <c r="M19" s="34"/>
    </row>
    <row r="20" customHeight="1" spans="1:13">
      <c r="A20" s="14"/>
      <c r="B20" s="19"/>
      <c r="C20" s="18"/>
      <c r="D20" s="18"/>
      <c r="E20" s="14"/>
      <c r="F20" s="14"/>
      <c r="G20" s="30"/>
      <c r="H20" s="30"/>
      <c r="I20" s="30"/>
      <c r="J20" s="30"/>
      <c r="K20" s="60"/>
      <c r="L20" s="30"/>
      <c r="M20" s="34"/>
    </row>
    <row r="21" customHeight="1" spans="1:13">
      <c r="A21" s="14"/>
      <c r="B21" s="19"/>
      <c r="C21" s="18"/>
      <c r="D21" s="18"/>
      <c r="E21" s="14"/>
      <c r="F21" s="14"/>
      <c r="G21" s="30"/>
      <c r="H21" s="30"/>
      <c r="I21" s="30"/>
      <c r="J21" s="30"/>
      <c r="K21" s="60"/>
      <c r="L21" s="30"/>
      <c r="M21" s="34"/>
    </row>
    <row r="22" customHeight="1" spans="1:13">
      <c r="A22" s="14"/>
      <c r="B22" s="19"/>
      <c r="C22" s="18"/>
      <c r="D22" s="18"/>
      <c r="E22" s="14"/>
      <c r="F22" s="14"/>
      <c r="G22" s="30"/>
      <c r="H22" s="30"/>
      <c r="I22" s="30"/>
      <c r="J22" s="30"/>
      <c r="K22" s="60"/>
      <c r="L22" s="30"/>
      <c r="M22" s="34"/>
    </row>
    <row r="23" customHeight="1" spans="1:13">
      <c r="A23" s="14"/>
      <c r="B23" s="19"/>
      <c r="C23" s="18"/>
      <c r="D23" s="18"/>
      <c r="E23" s="14"/>
      <c r="F23" s="14"/>
      <c r="G23" s="30"/>
      <c r="H23" s="30"/>
      <c r="I23" s="30"/>
      <c r="J23" s="30"/>
      <c r="K23" s="60"/>
      <c r="L23" s="30"/>
      <c r="M23" s="34"/>
    </row>
    <row r="24" customHeight="1" spans="1:13">
      <c r="A24" s="14"/>
      <c r="B24" s="19"/>
      <c r="C24" s="18"/>
      <c r="D24" s="18"/>
      <c r="E24" s="14"/>
      <c r="F24" s="14"/>
      <c r="G24" s="30"/>
      <c r="H24" s="30"/>
      <c r="I24" s="30"/>
      <c r="J24" s="30"/>
      <c r="K24" s="60"/>
      <c r="L24" s="30"/>
      <c r="M24" s="34"/>
    </row>
    <row r="25" customHeight="1" spans="1:13">
      <c r="A25" s="14"/>
      <c r="B25" s="19"/>
      <c r="C25" s="18"/>
      <c r="D25" s="18"/>
      <c r="E25" s="14"/>
      <c r="F25" s="14"/>
      <c r="G25" s="30"/>
      <c r="H25" s="30"/>
      <c r="I25" s="30"/>
      <c r="J25" s="30"/>
      <c r="K25" s="60"/>
      <c r="L25" s="30"/>
      <c r="M25" s="34"/>
    </row>
    <row r="26" customHeight="1" spans="1:13">
      <c r="A26" s="14"/>
      <c r="B26" s="19"/>
      <c r="C26" s="18"/>
      <c r="D26" s="18"/>
      <c r="E26" s="14"/>
      <c r="F26" s="14"/>
      <c r="G26" s="30"/>
      <c r="H26" s="30"/>
      <c r="I26" s="30"/>
      <c r="J26" s="30"/>
      <c r="K26" s="60"/>
      <c r="L26" s="30"/>
      <c r="M26" s="34"/>
    </row>
    <row r="27" customHeight="1" spans="1:13">
      <c r="A27" s="20" t="s">
        <v>694</v>
      </c>
      <c r="B27" s="22"/>
      <c r="C27" s="18"/>
      <c r="D27" s="18"/>
      <c r="E27" s="14"/>
      <c r="F27" s="14"/>
      <c r="G27" s="30"/>
      <c r="H27" s="30">
        <f>SUM(H6:H26)</f>
        <v>0</v>
      </c>
      <c r="I27" s="30"/>
      <c r="J27" s="30">
        <f>SUM(J6:J26)</f>
        <v>0</v>
      </c>
      <c r="K27" s="60"/>
      <c r="L27" s="30">
        <f>SUM(L6:L26)</f>
        <v>0</v>
      </c>
      <c r="M27" s="34"/>
    </row>
    <row r="28" customHeight="1" spans="1:10">
      <c r="A28" s="46" t="str">
        <f>封面!D11&amp;封面!G11</f>
        <v>产权持有单位填表人：徐萍</v>
      </c>
      <c r="J28" s="10" t="str">
        <f>"评估人员："&amp;封面!G38</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I6" display="返回索引页"/>
    <hyperlink ref="B1" location="流动负债汇总!B6"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Roman,常规"5-1
&amp;"宋体,常规"共&amp;"Times New Roman,常规"&amp;N&amp;"宋体,常规"页第&amp;"Times New Roman,常规"&amp;P&amp;"宋体,常规"页</oddHeader>
  </headerFooter>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25" style="3" customWidth="1"/>
    <col min="2" max="2" width="30" style="3" customWidth="1"/>
    <col min="3" max="3" width="12.5" style="3" customWidth="1"/>
    <col min="4" max="4" width="18.75" style="3" customWidth="1"/>
    <col min="5" max="6" width="18.75" style="3" hidden="1" customWidth="1" outlineLevel="1"/>
    <col min="7" max="7" width="18.75" style="3" customWidth="1" collapsed="1"/>
    <col min="8" max="8" width="18.7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695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7" display="返回索引页"/>
    <hyperlink ref="B1" location="流动负债汇总!B7"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Roman,常规"5-2
&amp;"宋体,常规"共&amp;"Times New Roman,常规"&amp;N&amp;"宋体,常规"页第&amp;"Times New Roman,常规"&amp;P&amp;"宋体,常规"页</oddHeader>
  </headerFooter>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J3"/>
    </sheetView>
  </sheetViews>
  <sheetFormatPr defaultColWidth="9" defaultRowHeight="15.75" customHeight="1"/>
  <cols>
    <col min="1" max="1" width="6.75" style="3" customWidth="1"/>
    <col min="2" max="2" width="27" style="3" customWidth="1"/>
    <col min="3" max="4" width="11" style="3" customWidth="1"/>
    <col min="5" max="5" width="10.5" style="3" customWidth="1"/>
    <col min="6" max="7" width="16" style="3" hidden="1" customWidth="1" outlineLevel="1"/>
    <col min="8" max="8" width="18.875" style="3" customWidth="1" collapsed="1"/>
    <col min="9" max="9" width="18.875" style="3" customWidth="1"/>
    <col min="10" max="10" width="16.75" style="3" customWidth="1"/>
    <col min="11" max="16384" width="9" style="3"/>
  </cols>
  <sheetData>
    <row r="1" spans="1:10">
      <c r="A1" s="4" t="s">
        <v>118</v>
      </c>
      <c r="B1" s="5" t="s">
        <v>240</v>
      </c>
      <c r="C1" s="6"/>
      <c r="D1" s="6"/>
      <c r="E1" s="6"/>
      <c r="F1" s="6"/>
      <c r="G1" s="6"/>
      <c r="H1" s="6"/>
      <c r="I1" s="6"/>
      <c r="J1" s="6"/>
    </row>
    <row r="2" s="1" customFormat="1" ht="30" customHeight="1" spans="1:10">
      <c r="A2" s="7" t="s">
        <v>697</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25"/>
      <c r="J3" s="25"/>
    </row>
    <row r="4" customHeight="1" spans="1:10">
      <c r="A4" s="10" t="str">
        <f>封面!D7&amp;封面!F7</f>
        <v>产权持有单位：黑龙江龙煤矿山建设有限公司</v>
      </c>
      <c r="J4" s="33" t="s">
        <v>147</v>
      </c>
    </row>
    <row r="5" s="2" customFormat="1" customHeight="1" spans="1:10">
      <c r="A5" s="11" t="s">
        <v>210</v>
      </c>
      <c r="B5" s="11" t="s">
        <v>354</v>
      </c>
      <c r="C5" s="11" t="s">
        <v>364</v>
      </c>
      <c r="D5" s="11" t="s">
        <v>467</v>
      </c>
      <c r="E5" s="11" t="s">
        <v>346</v>
      </c>
      <c r="F5" s="12" t="s">
        <v>243</v>
      </c>
      <c r="G5" s="12" t="s">
        <v>318</v>
      </c>
      <c r="H5" s="11" t="s">
        <v>245</v>
      </c>
      <c r="I5" s="11" t="s">
        <v>246</v>
      </c>
      <c r="J5" s="11" t="s">
        <v>213</v>
      </c>
    </row>
    <row r="6" customHeight="1" spans="1:10">
      <c r="A6" s="14"/>
      <c r="B6" s="19"/>
      <c r="C6" s="18"/>
      <c r="D6" s="14"/>
      <c r="E6" s="14"/>
      <c r="F6" s="30"/>
      <c r="G6" s="30"/>
      <c r="H6" s="30"/>
      <c r="I6" s="30"/>
      <c r="J6" s="34"/>
    </row>
    <row r="7" customHeight="1" spans="1:10">
      <c r="A7" s="14"/>
      <c r="B7" s="19"/>
      <c r="C7" s="18"/>
      <c r="D7" s="18"/>
      <c r="E7" s="14"/>
      <c r="F7" s="30"/>
      <c r="G7" s="30"/>
      <c r="H7" s="30"/>
      <c r="I7" s="30"/>
      <c r="J7" s="34"/>
    </row>
    <row r="8" customHeight="1" spans="1:10">
      <c r="A8" s="14"/>
      <c r="B8" s="19"/>
      <c r="C8" s="18"/>
      <c r="D8" s="18"/>
      <c r="E8" s="14"/>
      <c r="F8" s="30"/>
      <c r="G8" s="30"/>
      <c r="H8" s="30"/>
      <c r="I8" s="30"/>
      <c r="J8" s="34"/>
    </row>
    <row r="9" customHeight="1" spans="1:10">
      <c r="A9" s="14"/>
      <c r="B9" s="19"/>
      <c r="C9" s="18"/>
      <c r="D9" s="18"/>
      <c r="E9" s="14"/>
      <c r="F9" s="30"/>
      <c r="G9" s="30"/>
      <c r="H9" s="30"/>
      <c r="I9" s="30"/>
      <c r="J9" s="34"/>
    </row>
    <row r="10" customHeight="1" spans="1:10">
      <c r="A10" s="14"/>
      <c r="B10" s="19"/>
      <c r="C10" s="18"/>
      <c r="D10" s="18"/>
      <c r="E10" s="14"/>
      <c r="F10" s="30"/>
      <c r="G10" s="30"/>
      <c r="H10" s="30"/>
      <c r="I10" s="30"/>
      <c r="J10" s="34"/>
    </row>
    <row r="11" customHeight="1" spans="1:10">
      <c r="A11" s="14"/>
      <c r="B11" s="19"/>
      <c r="C11" s="18"/>
      <c r="D11" s="18"/>
      <c r="E11" s="14"/>
      <c r="F11" s="30"/>
      <c r="G11" s="30"/>
      <c r="H11" s="30"/>
      <c r="I11" s="30"/>
      <c r="J11" s="34"/>
    </row>
    <row r="12" customHeight="1" spans="1:10">
      <c r="A12" s="14"/>
      <c r="B12" s="19"/>
      <c r="C12" s="18"/>
      <c r="D12" s="18"/>
      <c r="E12" s="14"/>
      <c r="F12" s="30"/>
      <c r="G12" s="30"/>
      <c r="H12" s="30"/>
      <c r="I12" s="30"/>
      <c r="J12" s="34"/>
    </row>
    <row r="13" customHeight="1" spans="1:10">
      <c r="A13" s="14"/>
      <c r="B13" s="19"/>
      <c r="C13" s="18"/>
      <c r="D13" s="18"/>
      <c r="E13" s="14"/>
      <c r="F13" s="30"/>
      <c r="G13" s="30"/>
      <c r="H13" s="30"/>
      <c r="I13" s="30"/>
      <c r="J13" s="34"/>
    </row>
    <row r="14" customHeight="1" spans="1:10">
      <c r="A14" s="14"/>
      <c r="B14" s="19"/>
      <c r="C14" s="18"/>
      <c r="D14" s="18"/>
      <c r="E14" s="14"/>
      <c r="F14" s="30"/>
      <c r="G14" s="30"/>
      <c r="H14" s="30"/>
      <c r="I14" s="30"/>
      <c r="J14" s="34"/>
    </row>
    <row r="15" customHeight="1" spans="1:10">
      <c r="A15" s="14"/>
      <c r="B15" s="19"/>
      <c r="C15" s="18"/>
      <c r="D15" s="18"/>
      <c r="E15" s="14"/>
      <c r="F15" s="30"/>
      <c r="G15" s="30"/>
      <c r="H15" s="30"/>
      <c r="I15" s="30"/>
      <c r="J15" s="34"/>
    </row>
    <row r="16" customHeight="1" spans="1:10">
      <c r="A16" s="14"/>
      <c r="B16" s="19"/>
      <c r="C16" s="18"/>
      <c r="D16" s="18"/>
      <c r="E16" s="14"/>
      <c r="F16" s="30"/>
      <c r="G16" s="30"/>
      <c r="H16" s="30"/>
      <c r="I16" s="30"/>
      <c r="J16" s="34"/>
    </row>
    <row r="17" customHeight="1" spans="1:10">
      <c r="A17" s="14"/>
      <c r="B17" s="19"/>
      <c r="C17" s="18"/>
      <c r="D17" s="18"/>
      <c r="E17" s="14"/>
      <c r="F17" s="30"/>
      <c r="G17" s="30"/>
      <c r="H17" s="30"/>
      <c r="I17" s="30"/>
      <c r="J17" s="34"/>
    </row>
    <row r="18" customHeight="1" spans="1:10">
      <c r="A18" s="14"/>
      <c r="B18" s="19"/>
      <c r="C18" s="18"/>
      <c r="D18" s="18"/>
      <c r="E18" s="14"/>
      <c r="F18" s="30"/>
      <c r="G18" s="30"/>
      <c r="H18" s="30"/>
      <c r="I18" s="30"/>
      <c r="J18" s="34"/>
    </row>
    <row r="19" customHeight="1" spans="1:10">
      <c r="A19" s="14"/>
      <c r="B19" s="19"/>
      <c r="C19" s="18"/>
      <c r="D19" s="18"/>
      <c r="E19" s="14"/>
      <c r="F19" s="30"/>
      <c r="G19" s="30"/>
      <c r="H19" s="30"/>
      <c r="I19" s="30"/>
      <c r="J19" s="34"/>
    </row>
    <row r="20" customHeight="1" spans="1:10">
      <c r="A20" s="14"/>
      <c r="B20" s="19"/>
      <c r="C20" s="18"/>
      <c r="D20" s="18"/>
      <c r="E20" s="14"/>
      <c r="F20" s="30"/>
      <c r="G20" s="30"/>
      <c r="H20" s="30"/>
      <c r="I20" s="30"/>
      <c r="J20" s="34"/>
    </row>
    <row r="21" customHeight="1" spans="1:10">
      <c r="A21" s="14"/>
      <c r="B21" s="19"/>
      <c r="C21" s="18"/>
      <c r="D21" s="18"/>
      <c r="E21" s="14"/>
      <c r="F21" s="30"/>
      <c r="G21" s="30"/>
      <c r="H21" s="30"/>
      <c r="I21" s="30"/>
      <c r="J21" s="34"/>
    </row>
    <row r="22" customHeight="1" spans="1:10">
      <c r="A22" s="14"/>
      <c r="B22" s="19"/>
      <c r="C22" s="18"/>
      <c r="D22" s="18"/>
      <c r="E22" s="14"/>
      <c r="F22" s="30"/>
      <c r="G22" s="30"/>
      <c r="H22" s="30"/>
      <c r="I22" s="30"/>
      <c r="J22" s="34"/>
    </row>
    <row r="23" customHeight="1" spans="1:10">
      <c r="A23" s="14"/>
      <c r="B23" s="19"/>
      <c r="C23" s="18"/>
      <c r="D23" s="18"/>
      <c r="E23" s="14"/>
      <c r="F23" s="30"/>
      <c r="G23" s="30"/>
      <c r="H23" s="30"/>
      <c r="I23" s="30"/>
      <c r="J23" s="34"/>
    </row>
    <row r="24" customHeight="1" spans="1:10">
      <c r="A24" s="14"/>
      <c r="B24" s="19"/>
      <c r="C24" s="18"/>
      <c r="D24" s="18"/>
      <c r="E24" s="14"/>
      <c r="F24" s="30"/>
      <c r="G24" s="30"/>
      <c r="H24" s="30"/>
      <c r="I24" s="30"/>
      <c r="J24" s="34"/>
    </row>
    <row r="25" customHeight="1" spans="1:10">
      <c r="A25" s="14"/>
      <c r="B25" s="19"/>
      <c r="C25" s="18"/>
      <c r="D25" s="18"/>
      <c r="E25" s="14"/>
      <c r="F25" s="30"/>
      <c r="G25" s="30"/>
      <c r="H25" s="30"/>
      <c r="I25" s="30"/>
      <c r="J25" s="34"/>
    </row>
    <row r="26" customHeight="1" spans="1:10">
      <c r="A26" s="14"/>
      <c r="B26" s="19"/>
      <c r="C26" s="18"/>
      <c r="D26" s="18"/>
      <c r="E26" s="14"/>
      <c r="F26" s="30"/>
      <c r="G26" s="30"/>
      <c r="H26" s="30"/>
      <c r="I26" s="30"/>
      <c r="J26" s="34"/>
    </row>
    <row r="27" customHeight="1" spans="1:10">
      <c r="A27" s="20" t="s">
        <v>698</v>
      </c>
      <c r="B27" s="22"/>
      <c r="C27" s="18"/>
      <c r="D27" s="18"/>
      <c r="E27" s="14"/>
      <c r="F27" s="30">
        <f>SUM(F6:F26)</f>
        <v>0</v>
      </c>
      <c r="G27" s="30"/>
      <c r="H27" s="30">
        <f>SUM(H6:H26)</f>
        <v>0</v>
      </c>
      <c r="I27" s="30">
        <f>SUM(I6:I26)</f>
        <v>0</v>
      </c>
      <c r="J27" s="34"/>
    </row>
    <row r="28" customHeight="1" spans="1:8">
      <c r="A28" s="46" t="str">
        <f>封面!D11&amp;封面!G11</f>
        <v>产权持有单位填表人：徐萍</v>
      </c>
      <c r="H28" s="10" t="str">
        <f>"评估人员："&amp;封面!G38</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I8" display="返回索引页"/>
    <hyperlink ref="B1" location="流动负债汇总!B8"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Roman,常规"5-3
&amp;"宋体,常规"共&amp;"Times New Roman,常规"&amp;N&amp;"宋体,常规"页第&amp;"Times New Roman,常规"&amp;P&amp;"宋体,常规"页</oddHeader>
  </headerFooter>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5.75" style="3" customWidth="1"/>
    <col min="2" max="2" width="28.875" style="3" customWidth="1"/>
    <col min="3" max="3" width="12.625" style="3" customWidth="1"/>
    <col min="4" max="4" width="18.25" style="3" customWidth="1"/>
    <col min="5" max="6" width="16.5" style="3" hidden="1" customWidth="1" outlineLevel="1"/>
    <col min="7" max="7" width="20.125" style="3" customWidth="1" collapsed="1"/>
    <col min="8" max="8" width="20.12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699</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9" display="返回索引页"/>
    <hyperlink ref="B1" location="流动负债汇总!B9"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Roman,常规"5-4
&amp;"宋体,常规"共&amp;"Times New Roman,常规"&amp;N&amp;"宋体,常规"页第&amp;"Times New Roman,常规"&amp;P&amp;"宋体,常规"页</oddHead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375" style="3" customWidth="1"/>
    <col min="2" max="2" width="28.375" style="3" customWidth="1"/>
    <col min="3" max="3" width="11.625" style="3" customWidth="1"/>
    <col min="4" max="4" width="21.125" style="3" customWidth="1"/>
    <col min="5" max="6" width="16.5" style="3" hidden="1" customWidth="1" outlineLevel="1"/>
    <col min="7" max="7" width="18.75" style="3" customWidth="1" collapsed="1"/>
    <col min="8" max="8" width="18.75" style="3" customWidth="1"/>
    <col min="9" max="9" width="15.5" style="3" customWidth="1"/>
    <col min="10" max="16384" width="9" style="3"/>
  </cols>
  <sheetData>
    <row r="1" s="68" customFormat="1" ht="14.25" spans="1:9">
      <c r="A1" s="4" t="s">
        <v>118</v>
      </c>
      <c r="B1" s="5" t="s">
        <v>240</v>
      </c>
      <c r="C1" s="69"/>
      <c r="D1" s="69"/>
      <c r="E1" s="69"/>
      <c r="F1" s="69"/>
      <c r="G1" s="69"/>
      <c r="H1" s="69"/>
      <c r="I1" s="69"/>
    </row>
    <row r="2" s="1" customFormat="1" ht="30" customHeight="1" spans="1:9">
      <c r="A2" s="7" t="s">
        <v>700</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0" display="返回索引页"/>
    <hyperlink ref="B1" location="流动负债汇总!B10"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Roman,常规"5-5
&amp;"宋体,常规"共&amp;"Times New Roman,常规"&amp;N&amp;"宋体,常规"页第&amp;"Times New Roman,常规"&amp;P&amp;"宋体,常规"页</oddHeader>
  </headerFooter>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 sqref="A3:J3"/>
    </sheetView>
  </sheetViews>
  <sheetFormatPr defaultColWidth="9" defaultRowHeight="15.75" customHeight="1" outlineLevelCol="7"/>
  <cols>
    <col min="1" max="1" width="8.75" style="3" customWidth="1"/>
    <col min="2" max="2" width="28" style="3" customWidth="1"/>
    <col min="3" max="3" width="15" style="3" customWidth="1"/>
    <col min="4" max="5" width="19.375" style="3" hidden="1" customWidth="1" outlineLevel="1"/>
    <col min="6" max="6" width="25" style="3" customWidth="1" collapsed="1"/>
    <col min="7" max="7" width="25" style="3" customWidth="1"/>
    <col min="8" max="8" width="19" style="3" customWidth="1"/>
    <col min="9" max="16384" width="9" style="3"/>
  </cols>
  <sheetData>
    <row r="1" spans="1:8">
      <c r="A1" s="4" t="s">
        <v>118</v>
      </c>
      <c r="B1" s="5" t="s">
        <v>240</v>
      </c>
      <c r="C1" s="6"/>
      <c r="D1" s="6"/>
      <c r="E1" s="6"/>
      <c r="F1" s="6"/>
      <c r="G1" s="6"/>
      <c r="H1" s="6"/>
    </row>
    <row r="2" s="1" customFormat="1" ht="30" customHeight="1" spans="1:8">
      <c r="A2" s="7" t="s">
        <v>701</v>
      </c>
      <c r="B2" s="8"/>
      <c r="C2" s="8"/>
      <c r="D2" s="8"/>
      <c r="E2" s="8"/>
      <c r="F2" s="8"/>
      <c r="G2" s="8"/>
      <c r="H2" s="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33" t="s">
        <v>147</v>
      </c>
    </row>
    <row r="5" s="2" customFormat="1" customHeight="1" spans="1:8">
      <c r="A5" s="11" t="s">
        <v>210</v>
      </c>
      <c r="B5" s="11" t="s">
        <v>430</v>
      </c>
      <c r="C5" s="11" t="s">
        <v>364</v>
      </c>
      <c r="D5" s="12" t="s">
        <v>243</v>
      </c>
      <c r="E5" s="12" t="s">
        <v>318</v>
      </c>
      <c r="F5" s="11" t="s">
        <v>245</v>
      </c>
      <c r="G5" s="11" t="s">
        <v>246</v>
      </c>
      <c r="H5" s="11" t="s">
        <v>213</v>
      </c>
    </row>
    <row r="6" customHeight="1" spans="1:8">
      <c r="A6" s="14">
        <v>1</v>
      </c>
      <c r="B6" s="16" t="s">
        <v>702</v>
      </c>
      <c r="C6" s="18"/>
      <c r="D6" s="30"/>
      <c r="E6" s="30"/>
      <c r="F6" s="30"/>
      <c r="G6" s="30"/>
      <c r="H6" s="34"/>
    </row>
    <row r="7" customHeight="1" spans="1:8">
      <c r="A7" s="14">
        <v>2</v>
      </c>
      <c r="B7" s="16" t="s">
        <v>703</v>
      </c>
      <c r="C7" s="18"/>
      <c r="D7" s="30"/>
      <c r="E7" s="30"/>
      <c r="F7" s="30"/>
      <c r="G7" s="30"/>
      <c r="H7" s="34"/>
    </row>
    <row r="8" customHeight="1" spans="1:8">
      <c r="A8" s="14">
        <v>3</v>
      </c>
      <c r="B8" s="16" t="s">
        <v>704</v>
      </c>
      <c r="C8" s="18"/>
      <c r="D8" s="30"/>
      <c r="E8" s="30"/>
      <c r="F8" s="30"/>
      <c r="G8" s="30"/>
      <c r="H8" s="34"/>
    </row>
    <row r="9" customHeight="1" spans="1:8">
      <c r="A9" s="14">
        <v>4</v>
      </c>
      <c r="B9" s="16" t="s">
        <v>705</v>
      </c>
      <c r="C9" s="18"/>
      <c r="D9" s="30"/>
      <c r="E9" s="30"/>
      <c r="F9" s="30"/>
      <c r="G9" s="30"/>
      <c r="H9" s="34"/>
    </row>
    <row r="10" customHeight="1" spans="1:8">
      <c r="A10" s="14">
        <v>5</v>
      </c>
      <c r="B10" s="16" t="s">
        <v>706</v>
      </c>
      <c r="C10" s="18"/>
      <c r="D10" s="30"/>
      <c r="E10" s="30"/>
      <c r="F10" s="30"/>
      <c r="G10" s="30"/>
      <c r="H10" s="34"/>
    </row>
    <row r="11" customHeight="1" spans="1:8">
      <c r="A11" s="14">
        <v>6</v>
      </c>
      <c r="B11" s="16" t="s">
        <v>707</v>
      </c>
      <c r="C11" s="18"/>
      <c r="D11" s="30"/>
      <c r="E11" s="30"/>
      <c r="F11" s="30"/>
      <c r="G11" s="30"/>
      <c r="H11" s="34"/>
    </row>
    <row r="12" customHeight="1" spans="1:8">
      <c r="A12" s="14">
        <v>7</v>
      </c>
      <c r="B12" s="16" t="s">
        <v>708</v>
      </c>
      <c r="C12" s="18"/>
      <c r="D12" s="30"/>
      <c r="E12" s="30"/>
      <c r="F12" s="30"/>
      <c r="G12" s="30"/>
      <c r="H12" s="34"/>
    </row>
    <row r="13" customHeight="1" spans="1:8">
      <c r="A13" s="14">
        <v>8</v>
      </c>
      <c r="B13" s="16" t="s">
        <v>709</v>
      </c>
      <c r="C13" s="18"/>
      <c r="D13" s="30"/>
      <c r="E13" s="30"/>
      <c r="F13" s="30"/>
      <c r="G13" s="30"/>
      <c r="H13" s="34"/>
    </row>
    <row r="14" customHeight="1" spans="1:8">
      <c r="A14" s="14">
        <v>9</v>
      </c>
      <c r="B14" s="16" t="s">
        <v>710</v>
      </c>
      <c r="C14" s="18"/>
      <c r="D14" s="30"/>
      <c r="E14" s="30"/>
      <c r="F14" s="30"/>
      <c r="G14" s="30"/>
      <c r="H14" s="34"/>
    </row>
    <row r="15" customHeight="1" spans="1:8">
      <c r="A15" s="14">
        <v>10</v>
      </c>
      <c r="B15" s="16" t="s">
        <v>711</v>
      </c>
      <c r="C15" s="18"/>
      <c r="D15" s="30"/>
      <c r="E15" s="30"/>
      <c r="F15" s="30"/>
      <c r="G15" s="30"/>
      <c r="H15" s="34"/>
    </row>
    <row r="16" customHeight="1" spans="1:8">
      <c r="A16" s="14">
        <v>11</v>
      </c>
      <c r="B16" s="16" t="s">
        <v>712</v>
      </c>
      <c r="C16" s="18"/>
      <c r="D16" s="30"/>
      <c r="E16" s="30"/>
      <c r="F16" s="30"/>
      <c r="G16" s="30"/>
      <c r="H16" s="34"/>
    </row>
    <row r="17" customHeight="1" spans="1:8">
      <c r="A17" s="14">
        <v>12</v>
      </c>
      <c r="B17" s="16" t="s">
        <v>713</v>
      </c>
      <c r="C17" s="18"/>
      <c r="D17" s="30"/>
      <c r="E17" s="30"/>
      <c r="F17" s="30"/>
      <c r="G17" s="30"/>
      <c r="H17" s="34"/>
    </row>
    <row r="18" customHeight="1" spans="1:8">
      <c r="A18" s="14">
        <v>13</v>
      </c>
      <c r="B18" s="16" t="s">
        <v>714</v>
      </c>
      <c r="C18" s="18"/>
      <c r="D18" s="30"/>
      <c r="E18" s="30"/>
      <c r="F18" s="30"/>
      <c r="G18" s="30"/>
      <c r="H18" s="34"/>
    </row>
    <row r="19" customHeight="1" spans="1:8">
      <c r="A19" s="14">
        <v>14</v>
      </c>
      <c r="B19" s="16" t="s">
        <v>715</v>
      </c>
      <c r="C19" s="18"/>
      <c r="D19" s="30"/>
      <c r="E19" s="30"/>
      <c r="F19" s="30"/>
      <c r="G19" s="30"/>
      <c r="H19" s="34"/>
    </row>
    <row r="20" customHeight="1" spans="1:8">
      <c r="A20" s="14">
        <v>15</v>
      </c>
      <c r="B20" s="16" t="s">
        <v>294</v>
      </c>
      <c r="C20" s="18"/>
      <c r="D20" s="30"/>
      <c r="E20" s="30"/>
      <c r="F20" s="30"/>
      <c r="G20" s="30"/>
      <c r="H20" s="34"/>
    </row>
    <row r="21" customHeight="1" spans="1:8">
      <c r="A21" s="14"/>
      <c r="B21" s="19"/>
      <c r="C21" s="18"/>
      <c r="D21" s="30"/>
      <c r="E21" s="30"/>
      <c r="F21" s="30"/>
      <c r="G21" s="30"/>
      <c r="H21" s="34"/>
    </row>
    <row r="22" customHeight="1" spans="1:8">
      <c r="A22" s="14"/>
      <c r="B22" s="19"/>
      <c r="C22" s="18"/>
      <c r="D22" s="30"/>
      <c r="E22" s="30"/>
      <c r="F22" s="30"/>
      <c r="G22" s="30"/>
      <c r="H22" s="34"/>
    </row>
    <row r="23" customHeight="1" spans="1:8">
      <c r="A23" s="14"/>
      <c r="B23" s="19"/>
      <c r="C23" s="18"/>
      <c r="D23" s="30"/>
      <c r="E23" s="30"/>
      <c r="F23" s="30"/>
      <c r="G23" s="30"/>
      <c r="H23" s="34"/>
    </row>
    <row r="24" customHeight="1" spans="1:8">
      <c r="A24" s="14"/>
      <c r="B24" s="19"/>
      <c r="C24" s="18"/>
      <c r="D24" s="30"/>
      <c r="E24" s="30"/>
      <c r="F24" s="30"/>
      <c r="G24" s="30"/>
      <c r="H24" s="34"/>
    </row>
    <row r="25" customHeight="1" spans="1:8">
      <c r="A25" s="14"/>
      <c r="B25" s="19"/>
      <c r="C25" s="18"/>
      <c r="D25" s="30"/>
      <c r="E25" s="30"/>
      <c r="F25" s="30"/>
      <c r="G25" s="30"/>
      <c r="H25" s="34"/>
    </row>
    <row r="26" customHeight="1" spans="1:8">
      <c r="A26" s="14"/>
      <c r="B26" s="19"/>
      <c r="C26" s="18"/>
      <c r="D26" s="30"/>
      <c r="E26" s="30"/>
      <c r="F26" s="30"/>
      <c r="G26" s="30"/>
      <c r="H26" s="34"/>
    </row>
    <row r="27" customHeight="1" spans="1:8">
      <c r="A27" s="20" t="s">
        <v>716</v>
      </c>
      <c r="B27" s="22"/>
      <c r="C27" s="18"/>
      <c r="D27" s="30">
        <f>SUM(D6:D26)</f>
        <v>0</v>
      </c>
      <c r="E27" s="30"/>
      <c r="F27" s="30">
        <f>SUM(F6:F26)</f>
        <v>0</v>
      </c>
      <c r="G27" s="30">
        <f>SUM(G6:G26)</f>
        <v>0</v>
      </c>
      <c r="H27" s="34"/>
    </row>
    <row r="28" customHeight="1" spans="1:6">
      <c r="A28" s="46" t="str">
        <f>封面!D11&amp;封面!G11</f>
        <v>产权持有单位填表人：徐萍</v>
      </c>
      <c r="F28" s="10" t="str">
        <f>"评估人员："&amp;封面!G38</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I11" display="返回索引页"/>
    <hyperlink ref="B1" location="流动负债汇总!B11"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Roman,常规"5-6
&amp;"宋体,常规"共&amp;"Times New Roman,常规"&amp;N&amp;"宋体,常规"页第&amp;"Times New Roman,常规"&amp;P&amp;"宋体,常规"页</oddHeader>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7" style="3" customWidth="1"/>
    <col min="2" max="2" width="28.75" style="3" customWidth="1"/>
    <col min="3" max="3" width="12.5" style="3" customWidth="1"/>
    <col min="4" max="4" width="13.75" style="3" customWidth="1"/>
    <col min="5" max="6" width="16.875" style="3" hidden="1" customWidth="1" outlineLevel="1"/>
    <col min="7" max="7" width="21.375" style="3" customWidth="1" collapsed="1"/>
    <col min="8" max="8" width="21.375" style="3" customWidth="1"/>
    <col min="9" max="9" width="16.25" style="3" customWidth="1"/>
    <col min="10" max="16384" width="9" style="3"/>
  </cols>
  <sheetData>
    <row r="1" spans="1:9">
      <c r="A1" s="4" t="s">
        <v>118</v>
      </c>
      <c r="B1" s="5" t="s">
        <v>240</v>
      </c>
      <c r="C1" s="6"/>
      <c r="D1" s="6"/>
      <c r="E1" s="6"/>
      <c r="F1" s="6"/>
      <c r="G1" s="6"/>
      <c r="H1" s="6"/>
      <c r="I1" s="6"/>
    </row>
    <row r="2" s="1" customFormat="1" ht="30" customHeight="1" spans="1:9">
      <c r="A2" s="7" t="s">
        <v>717</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718</v>
      </c>
      <c r="C5" s="11" t="s">
        <v>364</v>
      </c>
      <c r="D5" s="11" t="s">
        <v>719</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720</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2" display="返回索引页"/>
    <hyperlink ref="B1" location="流动负债汇总!B12"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Roman,常规"5-7
&amp;"宋体,常规"共&amp;"Times New Roman,常规"&amp;N&amp;"宋体,常规"页第&amp;"Times New Roman,常规"&amp;P&amp;"宋体,常规"页</oddHead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L3"/>
    </sheetView>
  </sheetViews>
  <sheetFormatPr defaultColWidth="9" defaultRowHeight="15.75" customHeight="1"/>
  <cols>
    <col min="1" max="1" width="5" style="3" customWidth="1"/>
    <col min="2" max="2" width="23" style="3" customWidth="1"/>
    <col min="3" max="3" width="9" style="3"/>
    <col min="4" max="4" width="11" style="3" customWidth="1"/>
    <col min="5" max="5" width="15.25" style="3" customWidth="1"/>
    <col min="6" max="6" width="7" style="3" customWidth="1"/>
    <col min="7" max="8" width="14.5" style="3" hidden="1" customWidth="1" outlineLevel="1"/>
    <col min="9" max="9" width="14.5" style="3" customWidth="1" collapsed="1"/>
    <col min="10" max="10" width="14.5" style="3" customWidth="1"/>
    <col min="11" max="11" width="12.625" style="3" customWidth="1"/>
    <col min="12" max="16384" width="9" style="3"/>
  </cols>
  <sheetData>
    <row r="1" spans="1:12">
      <c r="A1" s="4" t="s">
        <v>118</v>
      </c>
      <c r="B1" s="5" t="s">
        <v>240</v>
      </c>
      <c r="C1" s="6"/>
      <c r="D1" s="6"/>
      <c r="E1" s="6"/>
      <c r="F1" s="6"/>
      <c r="G1" s="6"/>
      <c r="H1" s="6"/>
      <c r="I1" s="6"/>
      <c r="J1" s="6"/>
      <c r="K1" s="6"/>
      <c r="L1" s="6"/>
    </row>
    <row r="2" s="1" customFormat="1" ht="30" customHeight="1" spans="1:12">
      <c r="A2" s="7" t="s">
        <v>721</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354</v>
      </c>
      <c r="C5" s="11" t="s">
        <v>364</v>
      </c>
      <c r="D5" s="11" t="s">
        <v>385</v>
      </c>
      <c r="E5" s="11" t="s">
        <v>386</v>
      </c>
      <c r="F5" s="11" t="s">
        <v>387</v>
      </c>
      <c r="G5" s="11" t="s">
        <v>243</v>
      </c>
      <c r="H5" s="11" t="s">
        <v>318</v>
      </c>
      <c r="I5" s="11" t="s">
        <v>245</v>
      </c>
      <c r="J5" s="11" t="s">
        <v>246</v>
      </c>
      <c r="K5" s="11" t="s">
        <v>248</v>
      </c>
      <c r="L5" s="11" t="s">
        <v>213</v>
      </c>
    </row>
    <row r="6" customHeight="1" spans="1:12">
      <c r="A6" s="14"/>
      <c r="B6" s="19"/>
      <c r="C6" s="18"/>
      <c r="D6" s="30"/>
      <c r="E6" s="14"/>
      <c r="F6" s="14"/>
      <c r="G6" s="30"/>
      <c r="H6" s="30"/>
      <c r="I6" s="30"/>
      <c r="J6" s="30"/>
      <c r="K6" s="30" t="str">
        <f t="shared" ref="K6:K25" si="0">IF(I6=0,"",(J6-I6)/I6*100)</f>
        <v/>
      </c>
      <c r="L6" s="34"/>
    </row>
    <row r="7" customHeight="1" spans="1:12">
      <c r="A7" s="14"/>
      <c r="B7" s="19"/>
      <c r="C7" s="18"/>
      <c r="D7" s="30"/>
      <c r="E7" s="14"/>
      <c r="F7" s="14"/>
      <c r="G7" s="30"/>
      <c r="H7" s="30"/>
      <c r="I7" s="30"/>
      <c r="J7" s="30"/>
      <c r="K7" s="30" t="str">
        <f t="shared" si="0"/>
        <v/>
      </c>
      <c r="L7" s="34"/>
    </row>
    <row r="8" customHeight="1" spans="1:12">
      <c r="A8" s="14"/>
      <c r="B8" s="19"/>
      <c r="C8" s="18"/>
      <c r="D8" s="30"/>
      <c r="E8" s="14"/>
      <c r="F8" s="14"/>
      <c r="G8" s="30"/>
      <c r="H8" s="30"/>
      <c r="I8" s="30"/>
      <c r="J8" s="30"/>
      <c r="K8" s="30" t="str">
        <f t="shared" si="0"/>
        <v/>
      </c>
      <c r="L8" s="34"/>
    </row>
    <row r="9" customHeight="1" spans="1:12">
      <c r="A9" s="14"/>
      <c r="B9" s="19"/>
      <c r="C9" s="18"/>
      <c r="D9" s="30"/>
      <c r="E9" s="14"/>
      <c r="F9" s="14"/>
      <c r="G9" s="30"/>
      <c r="H9" s="30"/>
      <c r="I9" s="30"/>
      <c r="J9" s="30"/>
      <c r="K9" s="30" t="str">
        <f t="shared" si="0"/>
        <v/>
      </c>
      <c r="L9" s="34"/>
    </row>
    <row r="10" customHeight="1" spans="1:12">
      <c r="A10" s="14"/>
      <c r="B10" s="19"/>
      <c r="C10" s="18"/>
      <c r="D10" s="30"/>
      <c r="E10" s="14"/>
      <c r="F10" s="14"/>
      <c r="G10" s="30"/>
      <c r="H10" s="30"/>
      <c r="I10" s="30"/>
      <c r="J10" s="30"/>
      <c r="K10" s="30" t="str">
        <f t="shared" si="0"/>
        <v/>
      </c>
      <c r="L10" s="34"/>
    </row>
    <row r="11" customHeight="1" spans="1:12">
      <c r="A11" s="14"/>
      <c r="B11" s="19"/>
      <c r="C11" s="18"/>
      <c r="D11" s="30"/>
      <c r="E11" s="14"/>
      <c r="F11" s="14"/>
      <c r="G11" s="30"/>
      <c r="H11" s="30"/>
      <c r="I11" s="30"/>
      <c r="J11" s="30"/>
      <c r="K11" s="30" t="str">
        <f t="shared" si="0"/>
        <v/>
      </c>
      <c r="L11" s="34"/>
    </row>
    <row r="12" customHeight="1" spans="1:12">
      <c r="A12" s="14"/>
      <c r="B12" s="19"/>
      <c r="C12" s="18"/>
      <c r="D12" s="30"/>
      <c r="E12" s="14"/>
      <c r="F12" s="14"/>
      <c r="G12" s="30"/>
      <c r="H12" s="30"/>
      <c r="I12" s="30"/>
      <c r="J12" s="30"/>
      <c r="K12" s="30" t="str">
        <f t="shared" si="0"/>
        <v/>
      </c>
      <c r="L12" s="34"/>
    </row>
    <row r="13" customHeight="1" spans="1:12">
      <c r="A13" s="14"/>
      <c r="B13" s="19"/>
      <c r="C13" s="18"/>
      <c r="D13" s="30"/>
      <c r="E13" s="14"/>
      <c r="F13" s="14"/>
      <c r="G13" s="30"/>
      <c r="H13" s="30"/>
      <c r="I13" s="30"/>
      <c r="J13" s="30"/>
      <c r="K13" s="30" t="str">
        <f t="shared" si="0"/>
        <v/>
      </c>
      <c r="L13" s="34"/>
    </row>
    <row r="14" customHeight="1" spans="1:12">
      <c r="A14" s="14"/>
      <c r="B14" s="19"/>
      <c r="C14" s="18"/>
      <c r="D14" s="30"/>
      <c r="E14" s="14"/>
      <c r="F14" s="14"/>
      <c r="G14" s="30"/>
      <c r="H14" s="30"/>
      <c r="I14" s="30"/>
      <c r="J14" s="30"/>
      <c r="K14" s="30" t="str">
        <f t="shared" si="0"/>
        <v/>
      </c>
      <c r="L14" s="34"/>
    </row>
    <row r="15" customHeight="1" spans="1:12">
      <c r="A15" s="14"/>
      <c r="B15" s="19"/>
      <c r="C15" s="18"/>
      <c r="D15" s="30"/>
      <c r="E15" s="14"/>
      <c r="F15" s="14"/>
      <c r="G15" s="30"/>
      <c r="H15" s="30"/>
      <c r="I15" s="30"/>
      <c r="J15" s="30"/>
      <c r="K15" s="30" t="str">
        <f t="shared" si="0"/>
        <v/>
      </c>
      <c r="L15" s="34"/>
    </row>
    <row r="16" customHeight="1" spans="1:12">
      <c r="A16" s="14"/>
      <c r="B16" s="19"/>
      <c r="C16" s="18"/>
      <c r="D16" s="30"/>
      <c r="E16" s="14"/>
      <c r="F16" s="14"/>
      <c r="G16" s="30"/>
      <c r="H16" s="30"/>
      <c r="I16" s="30"/>
      <c r="J16" s="30"/>
      <c r="K16" s="30" t="str">
        <f t="shared" si="0"/>
        <v/>
      </c>
      <c r="L16" s="34"/>
    </row>
    <row r="17" customHeight="1" spans="1:12">
      <c r="A17" s="14"/>
      <c r="B17" s="19"/>
      <c r="C17" s="18"/>
      <c r="D17" s="30"/>
      <c r="E17" s="14"/>
      <c r="F17" s="14"/>
      <c r="G17" s="30"/>
      <c r="H17" s="30"/>
      <c r="I17" s="30"/>
      <c r="J17" s="30"/>
      <c r="K17" s="30" t="str">
        <f t="shared" si="0"/>
        <v/>
      </c>
      <c r="L17" s="34"/>
    </row>
    <row r="18" customHeight="1" spans="1:12">
      <c r="A18" s="14"/>
      <c r="B18" s="19"/>
      <c r="C18" s="18"/>
      <c r="D18" s="30"/>
      <c r="E18" s="14"/>
      <c r="F18" s="14"/>
      <c r="G18" s="30"/>
      <c r="H18" s="30"/>
      <c r="I18" s="30"/>
      <c r="J18" s="30"/>
      <c r="K18" s="30" t="str">
        <f t="shared" si="0"/>
        <v/>
      </c>
      <c r="L18" s="34"/>
    </row>
    <row r="19" customHeight="1" spans="1:12">
      <c r="A19" s="14"/>
      <c r="B19" s="19"/>
      <c r="C19" s="18"/>
      <c r="D19" s="30"/>
      <c r="E19" s="14"/>
      <c r="F19" s="14"/>
      <c r="G19" s="30"/>
      <c r="H19" s="30"/>
      <c r="I19" s="30"/>
      <c r="J19" s="30"/>
      <c r="K19" s="30" t="str">
        <f t="shared" si="0"/>
        <v/>
      </c>
      <c r="L19" s="34"/>
    </row>
    <row r="20" customHeight="1" spans="1:12">
      <c r="A20" s="14"/>
      <c r="B20" s="19"/>
      <c r="C20" s="18"/>
      <c r="D20" s="30"/>
      <c r="E20" s="14"/>
      <c r="F20" s="14"/>
      <c r="G20" s="30"/>
      <c r="H20" s="30"/>
      <c r="I20" s="30"/>
      <c r="J20" s="30"/>
      <c r="K20" s="30" t="str">
        <f t="shared" si="0"/>
        <v/>
      </c>
      <c r="L20" s="34"/>
    </row>
    <row r="21" customHeight="1" spans="1:12">
      <c r="A21" s="14"/>
      <c r="B21" s="19"/>
      <c r="C21" s="18"/>
      <c r="D21" s="30"/>
      <c r="E21" s="14"/>
      <c r="F21" s="14"/>
      <c r="G21" s="30"/>
      <c r="H21" s="30"/>
      <c r="I21" s="30"/>
      <c r="J21" s="30"/>
      <c r="K21" s="30" t="str">
        <f t="shared" si="0"/>
        <v/>
      </c>
      <c r="L21" s="34"/>
    </row>
    <row r="22" customHeight="1" spans="1:12">
      <c r="A22" s="14"/>
      <c r="B22" s="19"/>
      <c r="C22" s="18"/>
      <c r="D22" s="30"/>
      <c r="E22" s="14"/>
      <c r="F22" s="14"/>
      <c r="G22" s="30"/>
      <c r="H22" s="30"/>
      <c r="I22" s="30"/>
      <c r="J22" s="30"/>
      <c r="K22" s="30" t="str">
        <f t="shared" si="0"/>
        <v/>
      </c>
      <c r="L22" s="34"/>
    </row>
    <row r="23" customHeight="1" spans="1:12">
      <c r="A23" s="14"/>
      <c r="B23" s="19"/>
      <c r="C23" s="18"/>
      <c r="D23" s="30"/>
      <c r="E23" s="14"/>
      <c r="F23" s="14"/>
      <c r="G23" s="30"/>
      <c r="H23" s="30"/>
      <c r="I23" s="30"/>
      <c r="J23" s="30"/>
      <c r="K23" s="30" t="str">
        <f t="shared" si="0"/>
        <v/>
      </c>
      <c r="L23" s="34"/>
    </row>
    <row r="24" customHeight="1" spans="1:12">
      <c r="A24" s="14"/>
      <c r="B24" s="19"/>
      <c r="C24" s="18"/>
      <c r="D24" s="30"/>
      <c r="E24" s="14"/>
      <c r="F24" s="14"/>
      <c r="G24" s="30"/>
      <c r="H24" s="30"/>
      <c r="I24" s="30"/>
      <c r="J24" s="30"/>
      <c r="K24" s="30" t="str">
        <f t="shared" si="0"/>
        <v/>
      </c>
      <c r="L24" s="34"/>
    </row>
    <row r="25" customHeight="1" spans="1:12">
      <c r="A25" s="14"/>
      <c r="B25" s="19"/>
      <c r="C25" s="18"/>
      <c r="D25" s="30"/>
      <c r="E25" s="14"/>
      <c r="F25" s="14"/>
      <c r="G25" s="30"/>
      <c r="H25" s="30"/>
      <c r="I25" s="30"/>
      <c r="J25" s="30"/>
      <c r="K25" s="30" t="str">
        <f t="shared" si="0"/>
        <v/>
      </c>
      <c r="L25" s="34"/>
    </row>
    <row r="26" customHeight="1" spans="1:12">
      <c r="A26" s="14"/>
      <c r="B26" s="19"/>
      <c r="C26" s="18"/>
      <c r="D26" s="30"/>
      <c r="E26" s="14"/>
      <c r="F26" s="14"/>
      <c r="G26" s="30"/>
      <c r="H26" s="30"/>
      <c r="I26" s="30"/>
      <c r="J26" s="30"/>
      <c r="K26" s="30"/>
      <c r="L26" s="34"/>
    </row>
    <row r="27" customHeight="1" spans="1:12">
      <c r="A27" s="20" t="s">
        <v>357</v>
      </c>
      <c r="B27" s="22"/>
      <c r="C27" s="34"/>
      <c r="D27" s="30">
        <f>SUM(D6:D26)</f>
        <v>0</v>
      </c>
      <c r="E27" s="34"/>
      <c r="F27" s="34"/>
      <c r="G27" s="30">
        <f>SUM(G6:G26)</f>
        <v>0</v>
      </c>
      <c r="H27" s="30"/>
      <c r="I27" s="30">
        <f>SUM(I6:I26)</f>
        <v>0</v>
      </c>
      <c r="J27" s="30">
        <f>SUM(J6:J26)</f>
        <v>0</v>
      </c>
      <c r="K27" s="30" t="str">
        <f>IF(I27=0,"",(J27-I27)/I27*100)</f>
        <v/>
      </c>
      <c r="L27" s="34"/>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I13" display="返回索引页"/>
    <hyperlink ref="B1" location="流动负债汇总!B13"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Roman,常规"5-8
&amp;"宋体,常规"共&amp;"Times New Roman,常规"&amp;N&amp;"宋体,常规"页第&amp;"Times New Roman,常规"&amp;P&amp;"宋体,常规"页</oddHeader>
  </headerFooter>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 style="3" customWidth="1"/>
    <col min="2" max="2" width="26" style="3" customWidth="1"/>
    <col min="3" max="3" width="12.5" style="3" customWidth="1"/>
    <col min="4" max="4" width="16.875" style="3" customWidth="1"/>
    <col min="5" max="6" width="16.875" style="3" hidden="1" customWidth="1" outlineLevel="1"/>
    <col min="7" max="7" width="21.375" style="3" customWidth="1" collapsed="1"/>
    <col min="8" max="8" width="21.375" style="3" customWidth="1"/>
    <col min="9" max="9" width="16.75" style="3" customWidth="1"/>
    <col min="10" max="16384" width="9" style="3"/>
  </cols>
  <sheetData>
    <row r="1" spans="1:9">
      <c r="A1" s="4" t="s">
        <v>118</v>
      </c>
      <c r="B1" s="5" t="s">
        <v>240</v>
      </c>
      <c r="C1" s="6"/>
      <c r="D1" s="6"/>
      <c r="E1" s="6"/>
      <c r="F1" s="6"/>
      <c r="G1" s="6"/>
      <c r="H1" s="6"/>
      <c r="I1" s="6"/>
    </row>
    <row r="2" s="1" customFormat="1" ht="30" customHeight="1" spans="1:9">
      <c r="A2" s="7" t="s">
        <v>722</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723</v>
      </c>
      <c r="C5" s="11" t="s">
        <v>364</v>
      </c>
      <c r="D5" s="11" t="s">
        <v>724</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720</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4" display="返回索引页"/>
    <hyperlink ref="B1" location="流动负债汇总!B14"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Roman,常规"5-9
&amp;"宋体,常规"共&amp;"Times New Roman,常规"&amp;N&amp;"宋体,常规"页第&amp;"Times New Roman,常规"&amp;P&amp;"宋体,常规"页</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1"/>
  <sheetViews>
    <sheetView workbookViewId="0">
      <pane xSplit="2" ySplit="5" topLeftCell="C61" activePane="bottomRight" state="frozen"/>
      <selection/>
      <selection pane="topRight"/>
      <selection pane="bottomLeft"/>
      <selection pane="bottomRight" activeCell="F68" sqref="F68"/>
    </sheetView>
  </sheetViews>
  <sheetFormatPr defaultColWidth="9" defaultRowHeight="15.75" customHeight="1"/>
  <cols>
    <col min="1" max="1" width="5.125" style="3" customWidth="1"/>
    <col min="2" max="2" width="26" style="3" customWidth="1"/>
    <col min="3" max="3" width="16.5" style="3" hidden="1" customWidth="1" outlineLevel="1"/>
    <col min="4" max="4" width="0.875" style="3" hidden="1" customWidth="1" outlineLevel="1"/>
    <col min="5" max="5" width="24.5" style="3" customWidth="1" collapsed="1"/>
    <col min="6" max="6" width="25.25" style="3" customWidth="1"/>
    <col min="7" max="7" width="22.375" style="3" customWidth="1"/>
    <col min="8" max="8" width="17.625" style="123" customWidth="1"/>
    <col min="9" max="9" width="11.875" style="3" customWidth="1"/>
    <col min="10" max="10" width="9" style="3"/>
    <col min="11" max="12" width="11.875" style="3" customWidth="1"/>
    <col min="13" max="16384" width="9" style="3"/>
  </cols>
  <sheetData>
    <row r="1" ht="12.75" customHeight="1" spans="1:8">
      <c r="A1" s="71" t="s">
        <v>118</v>
      </c>
      <c r="B1" s="5" t="s">
        <v>240</v>
      </c>
      <c r="C1" s="6"/>
      <c r="D1" s="6"/>
      <c r="E1" s="6"/>
      <c r="F1" s="6"/>
      <c r="G1" s="6"/>
      <c r="H1" s="124"/>
    </row>
    <row r="2" s="1" customFormat="1" ht="30" customHeight="1" spans="1:8">
      <c r="A2" s="7" t="s">
        <v>241</v>
      </c>
      <c r="B2" s="8"/>
      <c r="C2" s="8"/>
      <c r="D2" s="8"/>
      <c r="E2" s="8"/>
      <c r="F2" s="8"/>
      <c r="G2" s="8"/>
      <c r="H2" s="8"/>
    </row>
    <row r="3" ht="15" customHeight="1" spans="1:8">
      <c r="A3" s="9" t="str">
        <f>CONCATENATE(封面!D9,封面!F9,封面!G9,封面!H9,封面!I9,封面!J9,封面!K9)</f>
        <v>评估基准日：2022年3月28日</v>
      </c>
      <c r="B3" s="9"/>
      <c r="C3" s="9"/>
      <c r="D3" s="9"/>
      <c r="E3" s="9"/>
      <c r="F3" s="9"/>
      <c r="G3" s="9"/>
      <c r="H3" s="9"/>
    </row>
    <row r="4" ht="12" customHeight="1" spans="1:12">
      <c r="A4" s="10" t="str">
        <f>封面!D7&amp;封面!F7</f>
        <v>产权持有单位：黑龙江龙煤矿山建设有限公司</v>
      </c>
      <c r="H4" s="236" t="s">
        <v>147</v>
      </c>
      <c r="J4" s="316" t="str">
        <f>IF(COUNTIF(J6:J91,"&gt;0")+COUNTIF(J6:J91,"&lt;0")&gt;0,"出错","OK")</f>
        <v>OK</v>
      </c>
      <c r="L4" s="316" t="str">
        <f>IF(COUNTIF(L6:L91,"&gt;0")+COUNTIF(L6:L91,"&lt;0")&gt;0,"出错","OK")</f>
        <v>OK</v>
      </c>
    </row>
    <row r="5" s="2" customFormat="1" ht="14.25" customHeight="1" spans="1:12">
      <c r="A5" s="11" t="s">
        <v>210</v>
      </c>
      <c r="B5" s="307" t="s">
        <v>242</v>
      </c>
      <c r="C5" s="11" t="s">
        <v>243</v>
      </c>
      <c r="D5" s="11" t="s">
        <v>244</v>
      </c>
      <c r="E5" s="11" t="s">
        <v>245</v>
      </c>
      <c r="F5" s="11" t="s">
        <v>246</v>
      </c>
      <c r="G5" s="11" t="s">
        <v>247</v>
      </c>
      <c r="H5" s="128" t="s">
        <v>248</v>
      </c>
      <c r="I5" s="120" t="s">
        <v>249</v>
      </c>
      <c r="J5" s="120" t="s">
        <v>250</v>
      </c>
      <c r="K5" s="317" t="s">
        <v>251</v>
      </c>
      <c r="L5" s="317" t="s">
        <v>250</v>
      </c>
    </row>
    <row r="6" s="59" customFormat="1" ht="14.25" customHeight="1" spans="1:12">
      <c r="A6" s="308">
        <v>1</v>
      </c>
      <c r="B6" s="309" t="s">
        <v>252</v>
      </c>
      <c r="C6" s="310">
        <f>SUM(C7:C17)</f>
        <v>0</v>
      </c>
      <c r="D6" s="310">
        <f>SUM(D7:D17)</f>
        <v>0</v>
      </c>
      <c r="E6" s="310">
        <f>SUM(E7:E17)</f>
        <v>0</v>
      </c>
      <c r="F6" s="310">
        <f>SUM(F7:F17)</f>
        <v>0</v>
      </c>
      <c r="G6" s="310">
        <f>SUM(G7:G17)</f>
        <v>0</v>
      </c>
      <c r="H6" s="311" t="str">
        <f>IF(E6=0,"",G6/ABS(E6)*100)</f>
        <v/>
      </c>
      <c r="I6" s="318">
        <f>资产负债表!D18</f>
        <v>0</v>
      </c>
      <c r="J6" s="318">
        <f>ROUND(C6-I6,2)</f>
        <v>0</v>
      </c>
      <c r="K6" s="319">
        <f>SUMIF(审定数!$A:$A,"流动资产合计",审定数!$B:$B)</f>
        <v>0</v>
      </c>
      <c r="L6" s="320">
        <f>ROUND(C6-K6,2)</f>
        <v>0</v>
      </c>
    </row>
    <row r="7" ht="14.25" customHeight="1" spans="1:12">
      <c r="A7" s="14">
        <v>2</v>
      </c>
      <c r="B7" s="312" t="s">
        <v>40</v>
      </c>
      <c r="C7" s="30">
        <f>流动汇总!E6</f>
        <v>0</v>
      </c>
      <c r="D7" s="30">
        <f>E7-C7</f>
        <v>0</v>
      </c>
      <c r="E7" s="30">
        <f>流动汇总!F6</f>
        <v>0</v>
      </c>
      <c r="F7" s="30">
        <f>流动汇总!G6</f>
        <v>0</v>
      </c>
      <c r="G7" s="30">
        <f t="shared" ref="G7:G60" si="0">F7-E7</f>
        <v>0</v>
      </c>
      <c r="H7" s="131" t="str">
        <f t="shared" ref="H7:H64" si="1">IF(E7=0,"",G7/ABS(E7)*100)</f>
        <v/>
      </c>
      <c r="I7" s="321">
        <f>资产负债表!D7</f>
        <v>0</v>
      </c>
      <c r="J7" s="318">
        <f t="shared" ref="J7:J64" si="2">ROUND(C7-I7,2)</f>
        <v>0</v>
      </c>
      <c r="K7" s="322">
        <f>SUMIF(审定数!$A:$A,B7,审定数!$B:$B)</f>
        <v>0</v>
      </c>
      <c r="L7" s="320">
        <f t="shared" ref="L7:L64" si="3">ROUND(C7-K7,2)</f>
        <v>0</v>
      </c>
    </row>
    <row r="8" ht="14.25" customHeight="1" spans="1:12">
      <c r="A8" s="14">
        <v>3</v>
      </c>
      <c r="B8" s="312" t="s">
        <v>48</v>
      </c>
      <c r="C8" s="30">
        <f>流动汇总!E7</f>
        <v>0</v>
      </c>
      <c r="D8" s="30">
        <f t="shared" ref="D8:D17" si="4">E8-C8</f>
        <v>0</v>
      </c>
      <c r="E8" s="30">
        <f>流动汇总!F7</f>
        <v>0</v>
      </c>
      <c r="F8" s="30">
        <f>流动汇总!G7</f>
        <v>0</v>
      </c>
      <c r="G8" s="30">
        <f t="shared" si="0"/>
        <v>0</v>
      </c>
      <c r="H8" s="131" t="str">
        <f t="shared" si="1"/>
        <v/>
      </c>
      <c r="I8" s="321">
        <f>资产负债表!D8</f>
        <v>0</v>
      </c>
      <c r="J8" s="318">
        <f t="shared" si="2"/>
        <v>0</v>
      </c>
      <c r="K8" s="322">
        <f>SUMIF(审定数!$A:$A,B8,审定数!$B:$B)</f>
        <v>0</v>
      </c>
      <c r="L8" s="320">
        <f t="shared" si="3"/>
        <v>0</v>
      </c>
    </row>
    <row r="9" ht="14.25" customHeight="1" spans="1:12">
      <c r="A9" s="14">
        <v>4</v>
      </c>
      <c r="B9" s="312" t="s">
        <v>55</v>
      </c>
      <c r="C9" s="30">
        <f>流动汇总!E8</f>
        <v>0</v>
      </c>
      <c r="D9" s="30">
        <f t="shared" si="4"/>
        <v>0</v>
      </c>
      <c r="E9" s="30">
        <f>流动汇总!F8</f>
        <v>0</v>
      </c>
      <c r="F9" s="30">
        <f>流动汇总!G8</f>
        <v>0</v>
      </c>
      <c r="G9" s="30">
        <f t="shared" si="0"/>
        <v>0</v>
      </c>
      <c r="H9" s="131" t="str">
        <f t="shared" si="1"/>
        <v/>
      </c>
      <c r="I9" s="321">
        <f>资产负债表!D9</f>
        <v>0</v>
      </c>
      <c r="J9" s="318">
        <f t="shared" si="2"/>
        <v>0</v>
      </c>
      <c r="K9" s="322">
        <f>SUMIF(审定数!$A:$A,B9,审定数!$B:$B)</f>
        <v>0</v>
      </c>
      <c r="L9" s="320">
        <f t="shared" si="3"/>
        <v>0</v>
      </c>
    </row>
    <row r="10" ht="14.25" customHeight="1" spans="1:12">
      <c r="A10" s="14">
        <v>5</v>
      </c>
      <c r="B10" s="312" t="s">
        <v>57</v>
      </c>
      <c r="C10" s="30">
        <f>流动汇总!E9</f>
        <v>0</v>
      </c>
      <c r="D10" s="30">
        <f t="shared" si="4"/>
        <v>0</v>
      </c>
      <c r="E10" s="30">
        <f>流动汇总!F9</f>
        <v>0</v>
      </c>
      <c r="F10" s="30">
        <f>流动汇总!G9</f>
        <v>0</v>
      </c>
      <c r="G10" s="30">
        <f t="shared" si="0"/>
        <v>0</v>
      </c>
      <c r="H10" s="131" t="str">
        <f t="shared" si="1"/>
        <v/>
      </c>
      <c r="I10" s="321">
        <f>资产负债表!D10</f>
        <v>0</v>
      </c>
      <c r="J10" s="318">
        <f t="shared" si="2"/>
        <v>0</v>
      </c>
      <c r="K10" s="322">
        <f>SUMIF(审定数!$A:$A,B10,审定数!$B:$B)</f>
        <v>0</v>
      </c>
      <c r="L10" s="320">
        <f t="shared" si="3"/>
        <v>0</v>
      </c>
    </row>
    <row r="11" ht="14.25" customHeight="1" spans="1:12">
      <c r="A11" s="14">
        <v>6</v>
      </c>
      <c r="B11" s="312" t="s">
        <v>217</v>
      </c>
      <c r="C11" s="30">
        <f>流动汇总!E10</f>
        <v>0</v>
      </c>
      <c r="D11" s="30">
        <f t="shared" si="4"/>
        <v>0</v>
      </c>
      <c r="E11" s="30">
        <f>流动汇总!F10</f>
        <v>0</v>
      </c>
      <c r="F11" s="30">
        <f>流动汇总!G10</f>
        <v>0</v>
      </c>
      <c r="G11" s="30">
        <f t="shared" si="0"/>
        <v>0</v>
      </c>
      <c r="H11" s="131" t="str">
        <f t="shared" si="1"/>
        <v/>
      </c>
      <c r="I11" s="321">
        <f>资产负债表!D11</f>
        <v>0</v>
      </c>
      <c r="J11" s="318">
        <f t="shared" si="2"/>
        <v>0</v>
      </c>
      <c r="K11" s="322">
        <f>SUMIF(审定数!$A:$A,B11,审定数!$B:$B)+SUMIF(审定数!$A:$A,"预付账款",审定数!$B:$B)</f>
        <v>0</v>
      </c>
      <c r="L11" s="320">
        <f t="shared" si="3"/>
        <v>0</v>
      </c>
    </row>
    <row r="12" ht="14.25" customHeight="1" spans="1:12">
      <c r="A12" s="14">
        <v>7</v>
      </c>
      <c r="B12" s="312" t="s">
        <v>61</v>
      </c>
      <c r="C12" s="30">
        <f>流动汇总!E11</f>
        <v>0</v>
      </c>
      <c r="D12" s="30">
        <f t="shared" si="4"/>
        <v>0</v>
      </c>
      <c r="E12" s="30">
        <f>流动汇总!F11</f>
        <v>0</v>
      </c>
      <c r="F12" s="30">
        <f>流动汇总!G11</f>
        <v>0</v>
      </c>
      <c r="G12" s="30">
        <f t="shared" si="0"/>
        <v>0</v>
      </c>
      <c r="H12" s="131" t="str">
        <f t="shared" si="1"/>
        <v/>
      </c>
      <c r="I12" s="321">
        <f>资产负债表!D12</f>
        <v>0</v>
      </c>
      <c r="J12" s="318">
        <f t="shared" si="2"/>
        <v>0</v>
      </c>
      <c r="K12" s="322">
        <f>SUMIF(审定数!$A:$A,B12,审定数!$B:$B)</f>
        <v>0</v>
      </c>
      <c r="L12" s="320">
        <f t="shared" si="3"/>
        <v>0</v>
      </c>
    </row>
    <row r="13" ht="14.25" customHeight="1" spans="1:12">
      <c r="A13" s="14">
        <v>8</v>
      </c>
      <c r="B13" s="312" t="s">
        <v>63</v>
      </c>
      <c r="C13" s="30">
        <f>流动汇总!E12</f>
        <v>0</v>
      </c>
      <c r="D13" s="30">
        <f t="shared" si="4"/>
        <v>0</v>
      </c>
      <c r="E13" s="30">
        <f>流动汇总!F12</f>
        <v>0</v>
      </c>
      <c r="F13" s="30">
        <f>流动汇总!G12</f>
        <v>0</v>
      </c>
      <c r="G13" s="30">
        <f t="shared" si="0"/>
        <v>0</v>
      </c>
      <c r="H13" s="131" t="str">
        <f t="shared" si="1"/>
        <v/>
      </c>
      <c r="I13" s="321">
        <f>资产负债表!D13</f>
        <v>0</v>
      </c>
      <c r="J13" s="318">
        <f t="shared" si="2"/>
        <v>0</v>
      </c>
      <c r="K13" s="322">
        <f>SUMIF(审定数!$A:$A,B13,审定数!$B:$B)</f>
        <v>0</v>
      </c>
      <c r="L13" s="320">
        <f t="shared" si="3"/>
        <v>0</v>
      </c>
    </row>
    <row r="14" ht="14.25" customHeight="1" spans="1:12">
      <c r="A14" s="14">
        <v>9</v>
      </c>
      <c r="B14" s="312" t="s">
        <v>65</v>
      </c>
      <c r="C14" s="30">
        <f>流动汇总!E13</f>
        <v>0</v>
      </c>
      <c r="D14" s="30">
        <f t="shared" si="4"/>
        <v>0</v>
      </c>
      <c r="E14" s="30">
        <f>流动汇总!F13</f>
        <v>0</v>
      </c>
      <c r="F14" s="30">
        <f>流动汇总!G13</f>
        <v>0</v>
      </c>
      <c r="G14" s="30">
        <f t="shared" si="0"/>
        <v>0</v>
      </c>
      <c r="H14" s="131" t="str">
        <f t="shared" si="1"/>
        <v/>
      </c>
      <c r="I14" s="321">
        <f>资产负债表!D14</f>
        <v>0</v>
      </c>
      <c r="J14" s="318">
        <f t="shared" si="2"/>
        <v>0</v>
      </c>
      <c r="K14" s="322">
        <f>SUMIF(审定数!$A:$A,B14,审定数!$B:$B)</f>
        <v>0</v>
      </c>
      <c r="L14" s="320">
        <f t="shared" si="3"/>
        <v>0</v>
      </c>
    </row>
    <row r="15" ht="14.25" customHeight="1" spans="1:12">
      <c r="A15" s="14">
        <v>10</v>
      </c>
      <c r="B15" s="312" t="s">
        <v>67</v>
      </c>
      <c r="C15" s="30">
        <f>流动汇总!E14</f>
        <v>0</v>
      </c>
      <c r="D15" s="30">
        <f t="shared" si="4"/>
        <v>0</v>
      </c>
      <c r="E15" s="30">
        <f>流动汇总!F14</f>
        <v>0</v>
      </c>
      <c r="F15" s="30">
        <f>流动汇总!G14</f>
        <v>0</v>
      </c>
      <c r="G15" s="30">
        <f t="shared" si="0"/>
        <v>0</v>
      </c>
      <c r="H15" s="131" t="str">
        <f t="shared" si="1"/>
        <v/>
      </c>
      <c r="I15" s="321">
        <f>资产负债表!D15</f>
        <v>0</v>
      </c>
      <c r="J15" s="318">
        <f t="shared" si="2"/>
        <v>0</v>
      </c>
      <c r="K15" s="322">
        <f>SUMIF(审定数!$A:$A,B15,审定数!$B:$B)</f>
        <v>0</v>
      </c>
      <c r="L15" s="320">
        <f t="shared" si="3"/>
        <v>0</v>
      </c>
    </row>
    <row r="16" ht="14.25" customHeight="1" spans="1:12">
      <c r="A16" s="14">
        <v>11</v>
      </c>
      <c r="B16" s="312" t="s">
        <v>219</v>
      </c>
      <c r="C16" s="30">
        <f>流动汇总!E15</f>
        <v>0</v>
      </c>
      <c r="D16" s="30">
        <f t="shared" si="4"/>
        <v>0</v>
      </c>
      <c r="E16" s="30">
        <f>流动汇总!F15</f>
        <v>0</v>
      </c>
      <c r="F16" s="30">
        <f>流动汇总!G15</f>
        <v>0</v>
      </c>
      <c r="G16" s="30">
        <f t="shared" si="0"/>
        <v>0</v>
      </c>
      <c r="H16" s="131" t="str">
        <f t="shared" si="1"/>
        <v/>
      </c>
      <c r="I16" s="321">
        <f>资产负债表!D16</f>
        <v>0</v>
      </c>
      <c r="J16" s="318">
        <f t="shared" si="2"/>
        <v>0</v>
      </c>
      <c r="K16" s="322">
        <f>SUMIF(审定数!$A:$A,B16,审定数!$B:$B)</f>
        <v>0</v>
      </c>
      <c r="L16" s="320">
        <f t="shared" si="3"/>
        <v>0</v>
      </c>
    </row>
    <row r="17" ht="14.25" customHeight="1" spans="1:12">
      <c r="A17" s="14">
        <v>12</v>
      </c>
      <c r="B17" s="312" t="s">
        <v>253</v>
      </c>
      <c r="C17" s="30">
        <f>流动汇总!E16</f>
        <v>0</v>
      </c>
      <c r="D17" s="30">
        <f t="shared" si="4"/>
        <v>0</v>
      </c>
      <c r="E17" s="30">
        <f>流动汇总!F16</f>
        <v>0</v>
      </c>
      <c r="F17" s="30">
        <f>流动汇总!G16</f>
        <v>0</v>
      </c>
      <c r="G17" s="30">
        <f t="shared" si="0"/>
        <v>0</v>
      </c>
      <c r="H17" s="131" t="str">
        <f t="shared" si="1"/>
        <v/>
      </c>
      <c r="I17" s="321">
        <f>资产负债表!D17</f>
        <v>0</v>
      </c>
      <c r="J17" s="318">
        <f t="shared" si="2"/>
        <v>0</v>
      </c>
      <c r="K17" s="322">
        <f>SUMIF(审定数!$A:$A,B17,审定数!$B:$B)</f>
        <v>0</v>
      </c>
      <c r="L17" s="320">
        <f t="shared" si="3"/>
        <v>0</v>
      </c>
    </row>
    <row r="18" ht="14.25" customHeight="1" spans="1:12">
      <c r="A18" s="14">
        <v>13</v>
      </c>
      <c r="B18" s="313"/>
      <c r="C18" s="30"/>
      <c r="D18" s="30"/>
      <c r="E18" s="30"/>
      <c r="F18" s="30"/>
      <c r="G18" s="30"/>
      <c r="H18" s="131" t="str">
        <f t="shared" si="1"/>
        <v/>
      </c>
      <c r="I18" s="321"/>
      <c r="J18" s="318">
        <f t="shared" si="2"/>
        <v>0</v>
      </c>
      <c r="K18" s="322">
        <f>SUMIF(审定数!$A:$A,B18,审定数!$B:$B)</f>
        <v>0</v>
      </c>
      <c r="L18" s="320">
        <f t="shared" si="3"/>
        <v>0</v>
      </c>
    </row>
    <row r="19" s="59" customFormat="1" ht="14.25" customHeight="1" spans="1:12">
      <c r="A19" s="308">
        <v>14</v>
      </c>
      <c r="B19" s="309" t="s">
        <v>254</v>
      </c>
      <c r="C19" s="310" t="e">
        <f>SUM(C20:C36)</f>
        <v>#REF!</v>
      </c>
      <c r="D19" s="310" t="e">
        <f>SUM(D20:D36)</f>
        <v>#REF!</v>
      </c>
      <c r="E19" s="310" t="e">
        <f>SUM(E20:E36)</f>
        <v>#REF!</v>
      </c>
      <c r="F19" s="310" t="e">
        <f>SUM(F20:F36)</f>
        <v>#REF!</v>
      </c>
      <c r="G19" s="310" t="e">
        <f>SUM(G20:G36)</f>
        <v>#REF!</v>
      </c>
      <c r="H19" s="311" t="e">
        <f t="shared" si="1"/>
        <v>#REF!</v>
      </c>
      <c r="I19" s="318">
        <f>资产负债表!D37</f>
        <v>0</v>
      </c>
      <c r="J19" s="318" t="e">
        <f t="shared" si="2"/>
        <v>#REF!</v>
      </c>
      <c r="K19" s="319">
        <f>SUMIF(审定数!$A:$A,"非流动资产合计",审定数!$B:$B)</f>
        <v>0</v>
      </c>
      <c r="L19" s="320" t="e">
        <f t="shared" si="3"/>
        <v>#REF!</v>
      </c>
    </row>
    <row r="20" ht="14.25" customHeight="1" spans="1:12">
      <c r="A20" s="14">
        <v>15</v>
      </c>
      <c r="B20" s="312" t="s">
        <v>87</v>
      </c>
      <c r="C20" s="30">
        <f>非流动资产汇总!C6</f>
        <v>0</v>
      </c>
      <c r="D20" s="30">
        <f t="shared" ref="D20:D36" si="5">E20-C20</f>
        <v>0</v>
      </c>
      <c r="E20" s="30">
        <f>非流动资产汇总!D6</f>
        <v>0</v>
      </c>
      <c r="F20" s="30">
        <f>非流动资产汇总!E6</f>
        <v>0</v>
      </c>
      <c r="G20" s="30">
        <f t="shared" si="0"/>
        <v>0</v>
      </c>
      <c r="H20" s="131" t="str">
        <f t="shared" si="1"/>
        <v/>
      </c>
      <c r="I20" s="321">
        <f>资产负债表!D20</f>
        <v>0</v>
      </c>
      <c r="J20" s="318">
        <f t="shared" si="2"/>
        <v>0</v>
      </c>
      <c r="K20" s="322">
        <f>SUMIF(审定数!$A:$A,B20,审定数!$B:$B)</f>
        <v>0</v>
      </c>
      <c r="L20" s="320">
        <f t="shared" si="3"/>
        <v>0</v>
      </c>
    </row>
    <row r="21" ht="14.25" customHeight="1" spans="1:12">
      <c r="A21" s="14">
        <v>16</v>
      </c>
      <c r="B21" s="312" t="s">
        <v>89</v>
      </c>
      <c r="C21" s="30">
        <f>非流动资产汇总!C7</f>
        <v>0</v>
      </c>
      <c r="D21" s="30">
        <f t="shared" si="5"/>
        <v>0</v>
      </c>
      <c r="E21" s="30">
        <f>非流动资产汇总!D7</f>
        <v>0</v>
      </c>
      <c r="F21" s="30">
        <f>非流动资产汇总!E7</f>
        <v>0</v>
      </c>
      <c r="G21" s="30">
        <f t="shared" si="0"/>
        <v>0</v>
      </c>
      <c r="H21" s="131" t="str">
        <f t="shared" si="1"/>
        <v/>
      </c>
      <c r="I21" s="321">
        <f>资产负债表!D21</f>
        <v>0</v>
      </c>
      <c r="J21" s="318">
        <f t="shared" si="2"/>
        <v>0</v>
      </c>
      <c r="K21" s="322">
        <f>SUMIF(审定数!$A:$A,B21,审定数!$B:$B)</f>
        <v>0</v>
      </c>
      <c r="L21" s="320">
        <f t="shared" si="3"/>
        <v>0</v>
      </c>
    </row>
    <row r="22" ht="14.25" customHeight="1" spans="1:12">
      <c r="A22" s="14">
        <v>17</v>
      </c>
      <c r="B22" s="312" t="s">
        <v>90</v>
      </c>
      <c r="C22" s="30">
        <f>非流动资产汇总!C8</f>
        <v>0</v>
      </c>
      <c r="D22" s="30">
        <f t="shared" si="5"/>
        <v>0</v>
      </c>
      <c r="E22" s="30">
        <f>非流动资产汇总!D8</f>
        <v>0</v>
      </c>
      <c r="F22" s="30">
        <f>非流动资产汇总!E8</f>
        <v>0</v>
      </c>
      <c r="G22" s="30">
        <f t="shared" si="0"/>
        <v>0</v>
      </c>
      <c r="H22" s="131" t="str">
        <f t="shared" si="1"/>
        <v/>
      </c>
      <c r="I22" s="321">
        <f>资产负债表!D22</f>
        <v>0</v>
      </c>
      <c r="J22" s="318">
        <f t="shared" si="2"/>
        <v>0</v>
      </c>
      <c r="K22" s="322">
        <f>SUMIF(审定数!$A:$A,B22,审定数!$B:$B)</f>
        <v>0</v>
      </c>
      <c r="L22" s="320">
        <f t="shared" si="3"/>
        <v>0</v>
      </c>
    </row>
    <row r="23" ht="14.25" customHeight="1" spans="1:12">
      <c r="A23" s="14">
        <v>18</v>
      </c>
      <c r="B23" s="312" t="s">
        <v>91</v>
      </c>
      <c r="C23" s="30">
        <f>非流动资产汇总!C9</f>
        <v>0</v>
      </c>
      <c r="D23" s="30">
        <f t="shared" si="5"/>
        <v>0</v>
      </c>
      <c r="E23" s="30">
        <f>非流动资产汇总!D9</f>
        <v>0</v>
      </c>
      <c r="F23" s="30">
        <f>非流动资产汇总!E9</f>
        <v>0</v>
      </c>
      <c r="G23" s="30">
        <f t="shared" si="0"/>
        <v>0</v>
      </c>
      <c r="H23" s="131" t="str">
        <f t="shared" si="1"/>
        <v/>
      </c>
      <c r="I23" s="321">
        <f>资产负债表!D23</f>
        <v>0</v>
      </c>
      <c r="J23" s="318">
        <f t="shared" si="2"/>
        <v>0</v>
      </c>
      <c r="K23" s="322">
        <f>SUMIF(审定数!$A:$A,B23,审定数!$B:$B)</f>
        <v>0</v>
      </c>
      <c r="L23" s="320">
        <f t="shared" si="3"/>
        <v>0</v>
      </c>
    </row>
    <row r="24" ht="14.25" customHeight="1" spans="1:12">
      <c r="A24" s="14">
        <v>19</v>
      </c>
      <c r="B24" s="312" t="s">
        <v>92</v>
      </c>
      <c r="C24" s="30">
        <f>非流动资产汇总!C10</f>
        <v>0</v>
      </c>
      <c r="D24" s="30">
        <f t="shared" si="5"/>
        <v>0</v>
      </c>
      <c r="E24" s="30">
        <f>非流动资产汇总!D10</f>
        <v>0</v>
      </c>
      <c r="F24" s="30">
        <f>非流动资产汇总!E10</f>
        <v>0</v>
      </c>
      <c r="G24" s="30">
        <f t="shared" si="0"/>
        <v>0</v>
      </c>
      <c r="H24" s="131" t="str">
        <f t="shared" si="1"/>
        <v/>
      </c>
      <c r="I24" s="321">
        <f>资产负债表!D24</f>
        <v>0</v>
      </c>
      <c r="J24" s="318">
        <f t="shared" si="2"/>
        <v>0</v>
      </c>
      <c r="K24" s="322">
        <f>SUMIF(审定数!$A:$A,B24,审定数!$B:$B)</f>
        <v>0</v>
      </c>
      <c r="L24" s="320">
        <f t="shared" si="3"/>
        <v>0</v>
      </c>
    </row>
    <row r="25" ht="14.25" customHeight="1" spans="1:12">
      <c r="A25" s="14">
        <v>20</v>
      </c>
      <c r="B25" s="312" t="s">
        <v>93</v>
      </c>
      <c r="C25" s="30" t="e">
        <f>非流动资产汇总!C11</f>
        <v>#REF!</v>
      </c>
      <c r="D25" s="30" t="e">
        <f t="shared" si="5"/>
        <v>#REF!</v>
      </c>
      <c r="E25" s="30" t="e">
        <f>非流动资产汇总!D11</f>
        <v>#REF!</v>
      </c>
      <c r="F25" s="30" t="e">
        <f>非流动资产汇总!E11</f>
        <v>#REF!</v>
      </c>
      <c r="G25" s="30" t="e">
        <f t="shared" si="0"/>
        <v>#REF!</v>
      </c>
      <c r="H25" s="131" t="e">
        <f t="shared" si="1"/>
        <v>#REF!</v>
      </c>
      <c r="I25" s="321">
        <f>资产负债表!D25</f>
        <v>0</v>
      </c>
      <c r="J25" s="318" t="e">
        <f t="shared" si="2"/>
        <v>#REF!</v>
      </c>
      <c r="K25" s="322">
        <f>SUMIF(审定数!$A:$A,B25,审定数!$B:$B)</f>
        <v>0</v>
      </c>
      <c r="L25" s="320" t="e">
        <f t="shared" si="3"/>
        <v>#REF!</v>
      </c>
    </row>
    <row r="26" ht="14.25" customHeight="1" spans="1:12">
      <c r="A26" s="14">
        <v>21</v>
      </c>
      <c r="B26" s="312" t="s">
        <v>101</v>
      </c>
      <c r="C26" s="30">
        <f>非流动资产汇总!C12</f>
        <v>0</v>
      </c>
      <c r="D26" s="30">
        <f t="shared" si="5"/>
        <v>0</v>
      </c>
      <c r="E26" s="30">
        <f>非流动资产汇总!D12</f>
        <v>0</v>
      </c>
      <c r="F26" s="30">
        <f>非流动资产汇总!E12</f>
        <v>0</v>
      </c>
      <c r="G26" s="30">
        <f t="shared" si="0"/>
        <v>0</v>
      </c>
      <c r="H26" s="131" t="str">
        <f t="shared" si="1"/>
        <v/>
      </c>
      <c r="I26" s="321">
        <f>资产负债表!D26</f>
        <v>0</v>
      </c>
      <c r="J26" s="318">
        <f t="shared" si="2"/>
        <v>0</v>
      </c>
      <c r="K26" s="322">
        <f>SUMIF(审定数!$A:$A,B26,审定数!$B:$B)</f>
        <v>0</v>
      </c>
      <c r="L26" s="320">
        <f t="shared" si="3"/>
        <v>0</v>
      </c>
    </row>
    <row r="27" ht="14.25" customHeight="1" spans="1:12">
      <c r="A27" s="14">
        <v>22</v>
      </c>
      <c r="B27" s="312" t="s">
        <v>104</v>
      </c>
      <c r="C27" s="30">
        <f>非流动资产汇总!C13</f>
        <v>0</v>
      </c>
      <c r="D27" s="30">
        <f t="shared" si="5"/>
        <v>0</v>
      </c>
      <c r="E27" s="30">
        <f>非流动资产汇总!D13</f>
        <v>0</v>
      </c>
      <c r="F27" s="30">
        <f>非流动资产汇总!E13</f>
        <v>0</v>
      </c>
      <c r="G27" s="30">
        <f t="shared" si="0"/>
        <v>0</v>
      </c>
      <c r="H27" s="131" t="str">
        <f t="shared" si="1"/>
        <v/>
      </c>
      <c r="I27" s="321">
        <f>资产负债表!D27</f>
        <v>0</v>
      </c>
      <c r="J27" s="318">
        <f t="shared" si="2"/>
        <v>0</v>
      </c>
      <c r="K27" s="322">
        <f>SUMIF(审定数!$A:$A,B27,审定数!$B:$B)</f>
        <v>0</v>
      </c>
      <c r="L27" s="320">
        <f t="shared" si="3"/>
        <v>0</v>
      </c>
    </row>
    <row r="28" ht="14.25" customHeight="1" spans="1:12">
      <c r="A28" s="14">
        <v>23</v>
      </c>
      <c r="B28" s="312" t="s">
        <v>105</v>
      </c>
      <c r="C28" s="30">
        <f>非流动资产汇总!C14</f>
        <v>0</v>
      </c>
      <c r="D28" s="30">
        <f t="shared" si="5"/>
        <v>0</v>
      </c>
      <c r="E28" s="30">
        <f>非流动资产汇总!D14</f>
        <v>0</v>
      </c>
      <c r="F28" s="30">
        <f>非流动资产汇总!E14</f>
        <v>0</v>
      </c>
      <c r="G28" s="30">
        <f t="shared" si="0"/>
        <v>0</v>
      </c>
      <c r="H28" s="131" t="str">
        <f t="shared" si="1"/>
        <v/>
      </c>
      <c r="I28" s="321">
        <f>资产负债表!D28</f>
        <v>0</v>
      </c>
      <c r="J28" s="318">
        <f t="shared" si="2"/>
        <v>0</v>
      </c>
      <c r="K28" s="322">
        <f>SUMIF(审定数!$A:$A,B28,审定数!$B:$B)</f>
        <v>0</v>
      </c>
      <c r="L28" s="320">
        <f t="shared" si="3"/>
        <v>0</v>
      </c>
    </row>
    <row r="29" ht="14.25" customHeight="1" spans="1:12">
      <c r="A29" s="14">
        <v>24</v>
      </c>
      <c r="B29" s="312" t="s">
        <v>106</v>
      </c>
      <c r="C29" s="30">
        <f>非流动资产汇总!C15</f>
        <v>0</v>
      </c>
      <c r="D29" s="30">
        <f t="shared" si="5"/>
        <v>0</v>
      </c>
      <c r="E29" s="30">
        <f>非流动资产汇总!D15</f>
        <v>0</v>
      </c>
      <c r="F29" s="30">
        <f>非流动资产汇总!E15</f>
        <v>0</v>
      </c>
      <c r="G29" s="30">
        <f t="shared" si="0"/>
        <v>0</v>
      </c>
      <c r="H29" s="131" t="str">
        <f t="shared" si="1"/>
        <v/>
      </c>
      <c r="I29" s="321">
        <f>资产负债表!D29</f>
        <v>0</v>
      </c>
      <c r="J29" s="318">
        <f t="shared" si="2"/>
        <v>0</v>
      </c>
      <c r="K29" s="322">
        <f>SUMIF(审定数!$A:$A,B29,审定数!$B:$B)</f>
        <v>0</v>
      </c>
      <c r="L29" s="320">
        <f t="shared" si="3"/>
        <v>0</v>
      </c>
    </row>
    <row r="30" ht="14.25" customHeight="1" spans="1:12">
      <c r="A30" s="14">
        <v>25</v>
      </c>
      <c r="B30" s="312" t="s">
        <v>107</v>
      </c>
      <c r="C30" s="30">
        <f>非流动资产汇总!C16</f>
        <v>0</v>
      </c>
      <c r="D30" s="30">
        <f t="shared" si="5"/>
        <v>0</v>
      </c>
      <c r="E30" s="30">
        <f>非流动资产汇总!D16</f>
        <v>0</v>
      </c>
      <c r="F30" s="30">
        <f>非流动资产汇总!E16</f>
        <v>0</v>
      </c>
      <c r="G30" s="30">
        <f t="shared" si="0"/>
        <v>0</v>
      </c>
      <c r="H30" s="131" t="str">
        <f t="shared" si="1"/>
        <v/>
      </c>
      <c r="I30" s="321">
        <f>资产负债表!D30</f>
        <v>0</v>
      </c>
      <c r="J30" s="318">
        <f t="shared" si="2"/>
        <v>0</v>
      </c>
      <c r="K30" s="322">
        <f>SUMIF(审定数!$A:$A,B30,审定数!$B:$B)</f>
        <v>0</v>
      </c>
      <c r="L30" s="320">
        <f t="shared" si="3"/>
        <v>0</v>
      </c>
    </row>
    <row r="31" ht="14.25" customHeight="1" spans="1:12">
      <c r="A31" s="14">
        <v>26</v>
      </c>
      <c r="B31" s="312" t="s">
        <v>108</v>
      </c>
      <c r="C31" s="30">
        <f>非流动资产汇总!C17</f>
        <v>0</v>
      </c>
      <c r="D31" s="30">
        <f t="shared" si="5"/>
        <v>0</v>
      </c>
      <c r="E31" s="30">
        <f>非流动资产汇总!D17</f>
        <v>0</v>
      </c>
      <c r="F31" s="30">
        <f>非流动资产汇总!E17</f>
        <v>0</v>
      </c>
      <c r="G31" s="30">
        <f t="shared" si="0"/>
        <v>0</v>
      </c>
      <c r="H31" s="131" t="str">
        <f t="shared" si="1"/>
        <v/>
      </c>
      <c r="I31" s="321">
        <f>资产负债表!D31</f>
        <v>0</v>
      </c>
      <c r="J31" s="318">
        <f t="shared" si="2"/>
        <v>0</v>
      </c>
      <c r="K31" s="322">
        <f>SUMIF(审定数!$A:$A,B31,审定数!$B:$B)</f>
        <v>0</v>
      </c>
      <c r="L31" s="320">
        <f t="shared" si="3"/>
        <v>0</v>
      </c>
    </row>
    <row r="32" ht="14.25" customHeight="1" spans="1:12">
      <c r="A32" s="14">
        <v>27</v>
      </c>
      <c r="B32" s="312" t="s">
        <v>111</v>
      </c>
      <c r="C32" s="30">
        <f>非流动资产汇总!C18</f>
        <v>0</v>
      </c>
      <c r="D32" s="30">
        <f t="shared" si="5"/>
        <v>0</v>
      </c>
      <c r="E32" s="30">
        <f>非流动资产汇总!D18</f>
        <v>0</v>
      </c>
      <c r="F32" s="30">
        <f>非流动资产汇总!E18</f>
        <v>0</v>
      </c>
      <c r="G32" s="30">
        <f t="shared" si="0"/>
        <v>0</v>
      </c>
      <c r="H32" s="131" t="str">
        <f t="shared" si="1"/>
        <v/>
      </c>
      <c r="I32" s="321">
        <f>资产负债表!D32</f>
        <v>0</v>
      </c>
      <c r="J32" s="318">
        <f t="shared" si="2"/>
        <v>0</v>
      </c>
      <c r="K32" s="322">
        <f>SUMIF(审定数!$A:$A,B32,审定数!$B:$B)</f>
        <v>0</v>
      </c>
      <c r="L32" s="320">
        <f t="shared" si="3"/>
        <v>0</v>
      </c>
    </row>
    <row r="33" ht="14.25" customHeight="1" spans="1:12">
      <c r="A33" s="14">
        <v>28</v>
      </c>
      <c r="B33" s="312" t="s">
        <v>112</v>
      </c>
      <c r="C33" s="30">
        <f>非流动资产汇总!C19</f>
        <v>0</v>
      </c>
      <c r="D33" s="30">
        <f t="shared" si="5"/>
        <v>0</v>
      </c>
      <c r="E33" s="30">
        <f>非流动资产汇总!D19</f>
        <v>0</v>
      </c>
      <c r="F33" s="30">
        <f>非流动资产汇总!E19</f>
        <v>0</v>
      </c>
      <c r="G33" s="30">
        <f t="shared" si="0"/>
        <v>0</v>
      </c>
      <c r="H33" s="131" t="str">
        <f t="shared" si="1"/>
        <v/>
      </c>
      <c r="I33" s="321">
        <f>资产负债表!D33</f>
        <v>0</v>
      </c>
      <c r="J33" s="318">
        <f t="shared" si="2"/>
        <v>0</v>
      </c>
      <c r="K33" s="322">
        <f>SUMIF(审定数!$A:$A,B33,审定数!$B:$B)</f>
        <v>0</v>
      </c>
      <c r="L33" s="320">
        <f t="shared" si="3"/>
        <v>0</v>
      </c>
    </row>
    <row r="34" ht="14.25" customHeight="1" spans="1:12">
      <c r="A34" s="14">
        <v>29</v>
      </c>
      <c r="B34" s="312" t="s">
        <v>114</v>
      </c>
      <c r="C34" s="30">
        <f>非流动资产汇总!C20</f>
        <v>0</v>
      </c>
      <c r="D34" s="30">
        <f t="shared" si="5"/>
        <v>0</v>
      </c>
      <c r="E34" s="30">
        <f>非流动资产汇总!D20</f>
        <v>0</v>
      </c>
      <c r="F34" s="30">
        <f>非流动资产汇总!E20</f>
        <v>0</v>
      </c>
      <c r="G34" s="30">
        <f t="shared" si="0"/>
        <v>0</v>
      </c>
      <c r="H34" s="131" t="str">
        <f t="shared" si="1"/>
        <v/>
      </c>
      <c r="I34" s="321">
        <f>资产负债表!D34</f>
        <v>0</v>
      </c>
      <c r="J34" s="318">
        <f t="shared" si="2"/>
        <v>0</v>
      </c>
      <c r="K34" s="322">
        <f>SUMIF(审定数!$A:$A,B34,审定数!$B:$B)</f>
        <v>0</v>
      </c>
      <c r="L34" s="320">
        <f t="shared" si="3"/>
        <v>0</v>
      </c>
    </row>
    <row r="35" ht="14.25" customHeight="1" spans="1:12">
      <c r="A35" s="14">
        <v>30</v>
      </c>
      <c r="B35" s="312" t="s">
        <v>115</v>
      </c>
      <c r="C35" s="30">
        <f>非流动资产汇总!C21</f>
        <v>0</v>
      </c>
      <c r="D35" s="30">
        <f t="shared" si="5"/>
        <v>0</v>
      </c>
      <c r="E35" s="30">
        <f>非流动资产汇总!D21</f>
        <v>0</v>
      </c>
      <c r="F35" s="30">
        <f>非流动资产汇总!E21</f>
        <v>0</v>
      </c>
      <c r="G35" s="30">
        <f t="shared" si="0"/>
        <v>0</v>
      </c>
      <c r="H35" s="131" t="str">
        <f t="shared" si="1"/>
        <v/>
      </c>
      <c r="I35" s="321">
        <f>资产负债表!D35</f>
        <v>0</v>
      </c>
      <c r="J35" s="318">
        <f t="shared" si="2"/>
        <v>0</v>
      </c>
      <c r="K35" s="322">
        <f>SUMIF(审定数!$A:$A,B35,审定数!$B:$B)</f>
        <v>0</v>
      </c>
      <c r="L35" s="320">
        <f t="shared" si="3"/>
        <v>0</v>
      </c>
    </row>
    <row r="36" ht="14.25" customHeight="1" spans="1:12">
      <c r="A36" s="14">
        <v>31</v>
      </c>
      <c r="B36" s="312" t="s">
        <v>116</v>
      </c>
      <c r="C36" s="30">
        <f>非流动资产汇总!C22</f>
        <v>0</v>
      </c>
      <c r="D36" s="30">
        <f t="shared" si="5"/>
        <v>0</v>
      </c>
      <c r="E36" s="30">
        <f>非流动资产汇总!D22</f>
        <v>0</v>
      </c>
      <c r="F36" s="30">
        <f>非流动资产汇总!E22</f>
        <v>0</v>
      </c>
      <c r="G36" s="30">
        <f t="shared" si="0"/>
        <v>0</v>
      </c>
      <c r="H36" s="131" t="str">
        <f t="shared" si="1"/>
        <v/>
      </c>
      <c r="I36" s="321">
        <f>资产负债表!D36</f>
        <v>0</v>
      </c>
      <c r="J36" s="318">
        <f t="shared" si="2"/>
        <v>0</v>
      </c>
      <c r="K36" s="322">
        <f>SUMIF(审定数!$A:$A,B36,审定数!$B:$B)</f>
        <v>0</v>
      </c>
      <c r="L36" s="320">
        <f t="shared" si="3"/>
        <v>0</v>
      </c>
    </row>
    <row r="37" ht="14.25" customHeight="1" spans="1:12">
      <c r="A37" s="14">
        <v>32</v>
      </c>
      <c r="B37" s="313"/>
      <c r="C37" s="30"/>
      <c r="D37" s="30"/>
      <c r="E37" s="30"/>
      <c r="F37" s="30"/>
      <c r="G37" s="30"/>
      <c r="H37" s="131" t="str">
        <f t="shared" si="1"/>
        <v/>
      </c>
      <c r="I37" s="321"/>
      <c r="J37" s="318">
        <f t="shared" si="2"/>
        <v>0</v>
      </c>
      <c r="K37" s="322">
        <f>SUMIF(审定数!$A:$A,B37,审定数!$B:$B)</f>
        <v>0</v>
      </c>
      <c r="L37" s="320">
        <f t="shared" si="3"/>
        <v>0</v>
      </c>
    </row>
    <row r="38" s="59" customFormat="1" ht="14.25" customHeight="1" spans="1:12">
      <c r="A38" s="308">
        <v>33</v>
      </c>
      <c r="B38" s="314" t="s">
        <v>255</v>
      </c>
      <c r="C38" s="310" t="e">
        <f>SUM(C6,C19)</f>
        <v>#REF!</v>
      </c>
      <c r="D38" s="310" t="e">
        <f>SUM(D6,D19)</f>
        <v>#REF!</v>
      </c>
      <c r="E38" s="310" t="e">
        <f>SUM(E6,E19)</f>
        <v>#REF!</v>
      </c>
      <c r="F38" s="310" t="e">
        <f>SUM(F6,F19)</f>
        <v>#REF!</v>
      </c>
      <c r="G38" s="310" t="e">
        <f>SUM(G6,G19)</f>
        <v>#REF!</v>
      </c>
      <c r="H38" s="311" t="e">
        <f t="shared" si="1"/>
        <v>#REF!</v>
      </c>
      <c r="I38" s="318">
        <f>资产负债表!D38</f>
        <v>0</v>
      </c>
      <c r="J38" s="318" t="e">
        <f t="shared" si="2"/>
        <v>#REF!</v>
      </c>
      <c r="K38" s="319">
        <f>SUMIF(审定数!$A:$A,"资产合计",审定数!$B:$B)+SUMIF(审定数!$A:$A,"资产总计",审定数!$B:$B)</f>
        <v>0</v>
      </c>
      <c r="L38" s="320" t="e">
        <f t="shared" si="3"/>
        <v>#REF!</v>
      </c>
    </row>
    <row r="39" s="59" customFormat="1" ht="14.25" customHeight="1" spans="1:12">
      <c r="A39" s="308">
        <v>35</v>
      </c>
      <c r="B39" s="314" t="s">
        <v>256</v>
      </c>
      <c r="C39" s="310">
        <f>SUM(C40:C51)</f>
        <v>0</v>
      </c>
      <c r="D39" s="310">
        <f>SUM(D40:D51)</f>
        <v>0</v>
      </c>
      <c r="E39" s="310">
        <f>SUM(E40:E51)</f>
        <v>0</v>
      </c>
      <c r="F39" s="310">
        <f>SUM(F40:F51)</f>
        <v>0</v>
      </c>
      <c r="G39" s="310">
        <f>SUM(G40:G51)</f>
        <v>0</v>
      </c>
      <c r="H39" s="311" t="str">
        <f t="shared" si="1"/>
        <v/>
      </c>
      <c r="I39" s="318">
        <f>资产负债表!I19</f>
        <v>0</v>
      </c>
      <c r="J39" s="318">
        <f t="shared" si="2"/>
        <v>0</v>
      </c>
      <c r="K39" s="319">
        <f>SUMIF(审定数!$A:$A,"流动负债合计",审定数!$B:$B)</f>
        <v>0</v>
      </c>
      <c r="L39" s="320">
        <f t="shared" si="3"/>
        <v>0</v>
      </c>
    </row>
    <row r="40" ht="14.25" customHeight="1" spans="1:12">
      <c r="A40" s="14">
        <v>36</v>
      </c>
      <c r="B40" s="312" t="s">
        <v>43</v>
      </c>
      <c r="C40" s="30">
        <f>流动负债汇总!C6</f>
        <v>0</v>
      </c>
      <c r="D40" s="30">
        <f t="shared" ref="D40:D51" si="6">E40-C40</f>
        <v>0</v>
      </c>
      <c r="E40" s="30">
        <f>流动负债汇总!D6</f>
        <v>0</v>
      </c>
      <c r="F40" s="30">
        <f>流动负债汇总!E6</f>
        <v>0</v>
      </c>
      <c r="G40" s="30">
        <f t="shared" si="0"/>
        <v>0</v>
      </c>
      <c r="H40" s="131" t="str">
        <f t="shared" si="1"/>
        <v/>
      </c>
      <c r="I40" s="321">
        <f>资产负债表!I7</f>
        <v>0</v>
      </c>
      <c r="J40" s="318">
        <f t="shared" si="2"/>
        <v>0</v>
      </c>
      <c r="K40" s="322">
        <f>SUMIF(审定数!$A:$A,B40,审定数!$B:$B)</f>
        <v>0</v>
      </c>
      <c r="L40" s="320">
        <f t="shared" si="3"/>
        <v>0</v>
      </c>
    </row>
    <row r="41" ht="14.25" customHeight="1" spans="1:12">
      <c r="A41" s="14">
        <v>37</v>
      </c>
      <c r="B41" s="312" t="s">
        <v>45</v>
      </c>
      <c r="C41" s="30">
        <f>流动负债汇总!C7</f>
        <v>0</v>
      </c>
      <c r="D41" s="30">
        <f t="shared" si="6"/>
        <v>0</v>
      </c>
      <c r="E41" s="30">
        <f>流动负债汇总!D7</f>
        <v>0</v>
      </c>
      <c r="F41" s="30">
        <f>流动负债汇总!E7</f>
        <v>0</v>
      </c>
      <c r="G41" s="30">
        <f t="shared" si="0"/>
        <v>0</v>
      </c>
      <c r="H41" s="131" t="str">
        <f t="shared" si="1"/>
        <v/>
      </c>
      <c r="I41" s="321">
        <f>资产负债表!I8</f>
        <v>0</v>
      </c>
      <c r="J41" s="318">
        <f t="shared" si="2"/>
        <v>0</v>
      </c>
      <c r="K41" s="322">
        <f>SUMIF(审定数!$A:$A,B41,审定数!$B:$B)</f>
        <v>0</v>
      </c>
      <c r="L41" s="320">
        <f t="shared" si="3"/>
        <v>0</v>
      </c>
    </row>
    <row r="42" ht="14.25" customHeight="1" spans="1:12">
      <c r="A42" s="14">
        <v>38</v>
      </c>
      <c r="B42" s="312" t="s">
        <v>47</v>
      </c>
      <c r="C42" s="30">
        <f>流动负债汇总!C8</f>
        <v>0</v>
      </c>
      <c r="D42" s="30">
        <f t="shared" si="6"/>
        <v>0</v>
      </c>
      <c r="E42" s="30">
        <f>流动负债汇总!D8</f>
        <v>0</v>
      </c>
      <c r="F42" s="30">
        <f>流动负债汇总!E8</f>
        <v>0</v>
      </c>
      <c r="G42" s="30">
        <f t="shared" si="0"/>
        <v>0</v>
      </c>
      <c r="H42" s="131" t="str">
        <f t="shared" si="1"/>
        <v/>
      </c>
      <c r="I42" s="321">
        <f>资产负债表!I9</f>
        <v>0</v>
      </c>
      <c r="J42" s="318">
        <f t="shared" si="2"/>
        <v>0</v>
      </c>
      <c r="K42" s="322">
        <f>SUMIF(审定数!$A:$A,B42,审定数!$B:$B)</f>
        <v>0</v>
      </c>
      <c r="L42" s="320">
        <f t="shared" si="3"/>
        <v>0</v>
      </c>
    </row>
    <row r="43" ht="14.25" customHeight="1" spans="1:12">
      <c r="A43" s="14">
        <v>39</v>
      </c>
      <c r="B43" s="312" t="s">
        <v>50</v>
      </c>
      <c r="C43" s="30">
        <f>流动负债汇总!C9</f>
        <v>0</v>
      </c>
      <c r="D43" s="30">
        <f t="shared" si="6"/>
        <v>0</v>
      </c>
      <c r="E43" s="30">
        <f>流动负债汇总!D9</f>
        <v>0</v>
      </c>
      <c r="F43" s="30">
        <f>流动负债汇总!E9</f>
        <v>0</v>
      </c>
      <c r="G43" s="30">
        <f t="shared" si="0"/>
        <v>0</v>
      </c>
      <c r="H43" s="131" t="str">
        <f t="shared" si="1"/>
        <v/>
      </c>
      <c r="I43" s="321">
        <f>资产负债表!I10</f>
        <v>0</v>
      </c>
      <c r="J43" s="318">
        <f t="shared" si="2"/>
        <v>0</v>
      </c>
      <c r="K43" s="322">
        <f>SUMIF(审定数!$A:$A,B43,审定数!$B:$B)</f>
        <v>0</v>
      </c>
      <c r="L43" s="320">
        <f t="shared" si="3"/>
        <v>0</v>
      </c>
    </row>
    <row r="44" ht="14.25" customHeight="1" spans="1:12">
      <c r="A44" s="14">
        <v>40</v>
      </c>
      <c r="B44" s="312" t="s">
        <v>52</v>
      </c>
      <c r="C44" s="30">
        <f>流动负债汇总!C10</f>
        <v>0</v>
      </c>
      <c r="D44" s="30">
        <f t="shared" si="6"/>
        <v>0</v>
      </c>
      <c r="E44" s="30">
        <f>流动负债汇总!D10</f>
        <v>0</v>
      </c>
      <c r="F44" s="30">
        <f>流动负债汇总!E10</f>
        <v>0</v>
      </c>
      <c r="G44" s="30">
        <f t="shared" si="0"/>
        <v>0</v>
      </c>
      <c r="H44" s="131" t="str">
        <f t="shared" si="1"/>
        <v/>
      </c>
      <c r="I44" s="321">
        <f>资产负债表!I11</f>
        <v>0</v>
      </c>
      <c r="J44" s="318">
        <f t="shared" si="2"/>
        <v>0</v>
      </c>
      <c r="K44" s="322">
        <f>SUMIF(审定数!$A:$A,B44,审定数!$B:$B)</f>
        <v>0</v>
      </c>
      <c r="L44" s="320">
        <f t="shared" si="3"/>
        <v>0</v>
      </c>
    </row>
    <row r="45" ht="14.25" customHeight="1" spans="1:12">
      <c r="A45" s="14">
        <v>41</v>
      </c>
      <c r="B45" s="312" t="s">
        <v>54</v>
      </c>
      <c r="C45" s="30">
        <f>流动负债汇总!C11</f>
        <v>0</v>
      </c>
      <c r="D45" s="30">
        <f t="shared" si="6"/>
        <v>0</v>
      </c>
      <c r="E45" s="30">
        <f>流动负债汇总!D11</f>
        <v>0</v>
      </c>
      <c r="F45" s="30">
        <f>流动负债汇总!E11</f>
        <v>0</v>
      </c>
      <c r="G45" s="30">
        <f t="shared" si="0"/>
        <v>0</v>
      </c>
      <c r="H45" s="131" t="str">
        <f t="shared" si="1"/>
        <v/>
      </c>
      <c r="I45" s="321">
        <f>资产负债表!I12</f>
        <v>0</v>
      </c>
      <c r="J45" s="318">
        <f t="shared" si="2"/>
        <v>0</v>
      </c>
      <c r="K45" s="322">
        <f>SUMIF(审定数!$A:$A,B45,审定数!$B:$B)</f>
        <v>0</v>
      </c>
      <c r="L45" s="320">
        <f t="shared" si="3"/>
        <v>0</v>
      </c>
    </row>
    <row r="46" ht="14.25" customHeight="1" spans="1:12">
      <c r="A46" s="14">
        <v>42</v>
      </c>
      <c r="B46" s="312" t="s">
        <v>56</v>
      </c>
      <c r="C46" s="30">
        <f>流动负债汇总!C12</f>
        <v>0</v>
      </c>
      <c r="D46" s="30">
        <f t="shared" si="6"/>
        <v>0</v>
      </c>
      <c r="E46" s="30">
        <f>流动负债汇总!D12</f>
        <v>0</v>
      </c>
      <c r="F46" s="30">
        <f>流动负债汇总!E12</f>
        <v>0</v>
      </c>
      <c r="G46" s="30">
        <f t="shared" si="0"/>
        <v>0</v>
      </c>
      <c r="H46" s="131" t="str">
        <f t="shared" si="1"/>
        <v/>
      </c>
      <c r="I46" s="321">
        <f>资产负债表!I13</f>
        <v>0</v>
      </c>
      <c r="J46" s="318">
        <f t="shared" si="2"/>
        <v>0</v>
      </c>
      <c r="K46" s="322">
        <f>SUMIF(审定数!$A:$A,B46,审定数!$B:$B)</f>
        <v>0</v>
      </c>
      <c r="L46" s="320">
        <f t="shared" si="3"/>
        <v>0</v>
      </c>
    </row>
    <row r="47" ht="14.25" customHeight="1" spans="1:12">
      <c r="A47" s="14">
        <v>43</v>
      </c>
      <c r="B47" s="312" t="s">
        <v>58</v>
      </c>
      <c r="C47" s="30">
        <f>流动负债汇总!C13</f>
        <v>0</v>
      </c>
      <c r="D47" s="30">
        <f t="shared" si="6"/>
        <v>0</v>
      </c>
      <c r="E47" s="30">
        <f>流动负债汇总!D13</f>
        <v>0</v>
      </c>
      <c r="F47" s="30">
        <f>流动负债汇总!E13</f>
        <v>0</v>
      </c>
      <c r="G47" s="30">
        <f t="shared" si="0"/>
        <v>0</v>
      </c>
      <c r="H47" s="131" t="str">
        <f t="shared" si="1"/>
        <v/>
      </c>
      <c r="I47" s="321">
        <f>资产负债表!I14</f>
        <v>0</v>
      </c>
      <c r="J47" s="318">
        <f t="shared" si="2"/>
        <v>0</v>
      </c>
      <c r="K47" s="322">
        <f>SUMIF(审定数!$A:$A,B47,审定数!$B:$B)</f>
        <v>0</v>
      </c>
      <c r="L47" s="320">
        <f t="shared" si="3"/>
        <v>0</v>
      </c>
    </row>
    <row r="48" ht="14.25" customHeight="1" spans="1:12">
      <c r="A48" s="14">
        <v>44</v>
      </c>
      <c r="B48" s="312" t="s">
        <v>218</v>
      </c>
      <c r="C48" s="30">
        <f>流动负债汇总!C14</f>
        <v>0</v>
      </c>
      <c r="D48" s="30">
        <f t="shared" si="6"/>
        <v>0</v>
      </c>
      <c r="E48" s="30">
        <f>流动负债汇总!D14</f>
        <v>0</v>
      </c>
      <c r="F48" s="30">
        <f>流动负债汇总!E14</f>
        <v>0</v>
      </c>
      <c r="G48" s="30">
        <f t="shared" si="0"/>
        <v>0</v>
      </c>
      <c r="H48" s="131" t="str">
        <f t="shared" si="1"/>
        <v/>
      </c>
      <c r="I48" s="321">
        <f>资产负债表!I15</f>
        <v>0</v>
      </c>
      <c r="J48" s="318">
        <f t="shared" si="2"/>
        <v>0</v>
      </c>
      <c r="K48" s="322">
        <f>SUMIF(审定数!$A:$A,B48,审定数!$B:$B)</f>
        <v>0</v>
      </c>
      <c r="L48" s="320">
        <f t="shared" si="3"/>
        <v>0</v>
      </c>
    </row>
    <row r="49" ht="14.25" customHeight="1" spans="1:12">
      <c r="A49" s="14">
        <v>45</v>
      </c>
      <c r="B49" s="312" t="s">
        <v>62</v>
      </c>
      <c r="C49" s="30">
        <f>流动负债汇总!C15</f>
        <v>0</v>
      </c>
      <c r="D49" s="30">
        <f t="shared" si="6"/>
        <v>0</v>
      </c>
      <c r="E49" s="30">
        <f>流动负债汇总!D15</f>
        <v>0</v>
      </c>
      <c r="F49" s="30">
        <f>流动负债汇总!E15</f>
        <v>0</v>
      </c>
      <c r="G49" s="30">
        <f t="shared" si="0"/>
        <v>0</v>
      </c>
      <c r="H49" s="131" t="str">
        <f t="shared" si="1"/>
        <v/>
      </c>
      <c r="I49" s="321">
        <f>资产负债表!I16</f>
        <v>0</v>
      </c>
      <c r="J49" s="318">
        <f t="shared" si="2"/>
        <v>0</v>
      </c>
      <c r="K49" s="322">
        <f>SUMIF(审定数!$A:$A,B49,审定数!$B:$B)</f>
        <v>0</v>
      </c>
      <c r="L49" s="320">
        <f t="shared" si="3"/>
        <v>0</v>
      </c>
    </row>
    <row r="50" ht="14.25" customHeight="1" spans="1:12">
      <c r="A50" s="14">
        <v>46</v>
      </c>
      <c r="B50" s="312" t="s">
        <v>64</v>
      </c>
      <c r="C50" s="30">
        <f>流动负债汇总!C16</f>
        <v>0</v>
      </c>
      <c r="D50" s="30">
        <f t="shared" si="6"/>
        <v>0</v>
      </c>
      <c r="E50" s="30">
        <f>流动负债汇总!D16</f>
        <v>0</v>
      </c>
      <c r="F50" s="30">
        <f>流动负债汇总!E16</f>
        <v>0</v>
      </c>
      <c r="G50" s="30">
        <f t="shared" si="0"/>
        <v>0</v>
      </c>
      <c r="H50" s="131" t="str">
        <f t="shared" si="1"/>
        <v/>
      </c>
      <c r="I50" s="321">
        <f>资产负债表!I17</f>
        <v>0</v>
      </c>
      <c r="J50" s="318">
        <f t="shared" si="2"/>
        <v>0</v>
      </c>
      <c r="K50" s="322">
        <f>SUMIF(审定数!$A:$A,B50,审定数!$B:$B)</f>
        <v>0</v>
      </c>
      <c r="L50" s="320">
        <f t="shared" si="3"/>
        <v>0</v>
      </c>
    </row>
    <row r="51" ht="14.25" customHeight="1" spans="1:12">
      <c r="A51" s="14">
        <v>47</v>
      </c>
      <c r="B51" s="312" t="s">
        <v>257</v>
      </c>
      <c r="C51" s="30">
        <f>流动负债汇总!C17</f>
        <v>0</v>
      </c>
      <c r="D51" s="30">
        <f t="shared" si="6"/>
        <v>0</v>
      </c>
      <c r="E51" s="30">
        <f>流动负债汇总!D17</f>
        <v>0</v>
      </c>
      <c r="F51" s="30">
        <f>流动负债汇总!E17</f>
        <v>0</v>
      </c>
      <c r="G51" s="30">
        <f t="shared" si="0"/>
        <v>0</v>
      </c>
      <c r="H51" s="131" t="str">
        <f t="shared" si="1"/>
        <v/>
      </c>
      <c r="I51" s="321">
        <f>资产负债表!I18</f>
        <v>0</v>
      </c>
      <c r="J51" s="318">
        <f t="shared" si="2"/>
        <v>0</v>
      </c>
      <c r="K51" s="322">
        <f>SUMIF(审定数!$A:$A,B51,审定数!$B:$B)</f>
        <v>0</v>
      </c>
      <c r="L51" s="320">
        <f t="shared" si="3"/>
        <v>0</v>
      </c>
    </row>
    <row r="52" ht="14.25" customHeight="1" spans="1:12">
      <c r="A52" s="14">
        <v>48</v>
      </c>
      <c r="B52" s="315"/>
      <c r="C52" s="30"/>
      <c r="D52" s="30"/>
      <c r="E52" s="30"/>
      <c r="F52" s="30"/>
      <c r="G52" s="30"/>
      <c r="H52" s="131" t="str">
        <f t="shared" si="1"/>
        <v/>
      </c>
      <c r="I52" s="321"/>
      <c r="J52" s="318">
        <f t="shared" si="2"/>
        <v>0</v>
      </c>
      <c r="K52" s="322">
        <f>SUMIF(审定数!$A:$A,B52,审定数!$B:$B)</f>
        <v>0</v>
      </c>
      <c r="L52" s="320">
        <f t="shared" si="3"/>
        <v>0</v>
      </c>
    </row>
    <row r="53" s="59" customFormat="1" ht="14.25" customHeight="1" spans="1:12">
      <c r="A53" s="308">
        <v>49</v>
      </c>
      <c r="B53" s="314" t="s">
        <v>258</v>
      </c>
      <c r="C53" s="310">
        <f>SUM(C54:C60)</f>
        <v>0</v>
      </c>
      <c r="D53" s="310">
        <f>SUM(D54:D60)</f>
        <v>0</v>
      </c>
      <c r="E53" s="310">
        <f>SUM(E54:E60)</f>
        <v>0</v>
      </c>
      <c r="F53" s="310">
        <f>SUM(F54:F60)</f>
        <v>0</v>
      </c>
      <c r="G53" s="310">
        <f>SUM(G54:G60)</f>
        <v>0</v>
      </c>
      <c r="H53" s="311" t="str">
        <f t="shared" si="1"/>
        <v/>
      </c>
      <c r="I53" s="318">
        <f>资产负债表!I28</f>
        <v>0</v>
      </c>
      <c r="J53" s="318">
        <f t="shared" si="2"/>
        <v>0</v>
      </c>
      <c r="K53" s="319">
        <f>SUMIF(审定数!$A:$A,"非流动负债合计",审定数!$B:$B)</f>
        <v>0</v>
      </c>
      <c r="L53" s="320">
        <f t="shared" si="3"/>
        <v>0</v>
      </c>
    </row>
    <row r="54" ht="14.25" customHeight="1" spans="1:12">
      <c r="A54" s="14">
        <v>50</v>
      </c>
      <c r="B54" s="312" t="s">
        <v>72</v>
      </c>
      <c r="C54" s="30">
        <f>'非流动负债汇总 '!C6</f>
        <v>0</v>
      </c>
      <c r="D54" s="30">
        <f t="shared" ref="D54:D60" si="7">E54-C54</f>
        <v>0</v>
      </c>
      <c r="E54" s="30">
        <f>'非流动负债汇总 '!D6</f>
        <v>0</v>
      </c>
      <c r="F54" s="30">
        <f>'非流动负债汇总 '!E6</f>
        <v>0</v>
      </c>
      <c r="G54" s="30">
        <f t="shared" si="0"/>
        <v>0</v>
      </c>
      <c r="H54" s="131" t="str">
        <f t="shared" si="1"/>
        <v/>
      </c>
      <c r="I54" s="321">
        <f>资产负债表!I21</f>
        <v>0</v>
      </c>
      <c r="J54" s="318">
        <f t="shared" si="2"/>
        <v>0</v>
      </c>
      <c r="K54" s="322">
        <f>SUMIF(审定数!$A:$A,B54,审定数!$B:$B)</f>
        <v>0</v>
      </c>
      <c r="L54" s="320">
        <f t="shared" si="3"/>
        <v>0</v>
      </c>
    </row>
    <row r="55" ht="14.25" customHeight="1" spans="1:12">
      <c r="A55" s="14">
        <v>51</v>
      </c>
      <c r="B55" s="312" t="s">
        <v>74</v>
      </c>
      <c r="C55" s="30">
        <f>'非流动负债汇总 '!C7</f>
        <v>0</v>
      </c>
      <c r="D55" s="30">
        <f t="shared" si="7"/>
        <v>0</v>
      </c>
      <c r="E55" s="30">
        <f>'非流动负债汇总 '!D7</f>
        <v>0</v>
      </c>
      <c r="F55" s="30">
        <f>'非流动负债汇总 '!E7</f>
        <v>0</v>
      </c>
      <c r="G55" s="30">
        <f t="shared" si="0"/>
        <v>0</v>
      </c>
      <c r="H55" s="131" t="str">
        <f t="shared" si="1"/>
        <v/>
      </c>
      <c r="I55" s="321">
        <f>资产负债表!I22</f>
        <v>0</v>
      </c>
      <c r="J55" s="318">
        <f t="shared" si="2"/>
        <v>0</v>
      </c>
      <c r="K55" s="322">
        <f>SUMIF(审定数!$A:$A,B55,审定数!$B:$B)</f>
        <v>0</v>
      </c>
      <c r="L55" s="320">
        <f t="shared" si="3"/>
        <v>0</v>
      </c>
    </row>
    <row r="56" ht="14.25" customHeight="1" spans="1:12">
      <c r="A56" s="14">
        <v>52</v>
      </c>
      <c r="B56" s="312" t="s">
        <v>76</v>
      </c>
      <c r="C56" s="30">
        <f>'非流动负债汇总 '!C8</f>
        <v>0</v>
      </c>
      <c r="D56" s="30">
        <f t="shared" si="7"/>
        <v>0</v>
      </c>
      <c r="E56" s="30">
        <f>'非流动负债汇总 '!D8</f>
        <v>0</v>
      </c>
      <c r="F56" s="30">
        <f>'非流动负债汇总 '!E8</f>
        <v>0</v>
      </c>
      <c r="G56" s="30">
        <f t="shared" si="0"/>
        <v>0</v>
      </c>
      <c r="H56" s="131" t="str">
        <f t="shared" si="1"/>
        <v/>
      </c>
      <c r="I56" s="321">
        <f>资产负债表!I23</f>
        <v>0</v>
      </c>
      <c r="J56" s="318">
        <f t="shared" si="2"/>
        <v>0</v>
      </c>
      <c r="K56" s="322">
        <f>SUMIF(审定数!$A:$A,B56,审定数!$B:$B)</f>
        <v>0</v>
      </c>
      <c r="L56" s="320">
        <f t="shared" si="3"/>
        <v>0</v>
      </c>
    </row>
    <row r="57" ht="14.25" customHeight="1" spans="1:12">
      <c r="A57" s="14">
        <v>53</v>
      </c>
      <c r="B57" s="312" t="s">
        <v>78</v>
      </c>
      <c r="C57" s="30">
        <f>'非流动负债汇总 '!C9</f>
        <v>0</v>
      </c>
      <c r="D57" s="30">
        <f t="shared" si="7"/>
        <v>0</v>
      </c>
      <c r="E57" s="30">
        <f>'非流动负债汇总 '!D9</f>
        <v>0</v>
      </c>
      <c r="F57" s="30">
        <f>'非流动负债汇总 '!E9</f>
        <v>0</v>
      </c>
      <c r="G57" s="30">
        <f t="shared" si="0"/>
        <v>0</v>
      </c>
      <c r="H57" s="131" t="str">
        <f t="shared" si="1"/>
        <v/>
      </c>
      <c r="I57" s="321">
        <f>资产负债表!I24</f>
        <v>0</v>
      </c>
      <c r="J57" s="318">
        <f t="shared" si="2"/>
        <v>0</v>
      </c>
      <c r="K57" s="322">
        <f>SUMIF(审定数!$A:$A,B57,审定数!$B:$B)</f>
        <v>0</v>
      </c>
      <c r="L57" s="320">
        <f t="shared" si="3"/>
        <v>0</v>
      </c>
    </row>
    <row r="58" ht="14.25" customHeight="1" spans="1:12">
      <c r="A58" s="14">
        <v>54</v>
      </c>
      <c r="B58" s="312" t="s">
        <v>80</v>
      </c>
      <c r="C58" s="30">
        <f>'非流动负债汇总 '!C10</f>
        <v>0</v>
      </c>
      <c r="D58" s="30">
        <f t="shared" si="7"/>
        <v>0</v>
      </c>
      <c r="E58" s="30">
        <f>'非流动负债汇总 '!D10</f>
        <v>0</v>
      </c>
      <c r="F58" s="30">
        <f>'非流动负债汇总 '!E10</f>
        <v>0</v>
      </c>
      <c r="G58" s="30">
        <f t="shared" si="0"/>
        <v>0</v>
      </c>
      <c r="H58" s="131" t="str">
        <f t="shared" si="1"/>
        <v/>
      </c>
      <c r="I58" s="321">
        <f>资产负债表!I25</f>
        <v>0</v>
      </c>
      <c r="J58" s="318">
        <f t="shared" si="2"/>
        <v>0</v>
      </c>
      <c r="K58" s="322">
        <f>SUMIF(审定数!$A:$A,B58,审定数!$B:$B)</f>
        <v>0</v>
      </c>
      <c r="L58" s="320">
        <f t="shared" si="3"/>
        <v>0</v>
      </c>
    </row>
    <row r="59" ht="14.25" customHeight="1" spans="1:12">
      <c r="A59" s="14">
        <v>55</v>
      </c>
      <c r="B59" s="312" t="s">
        <v>82</v>
      </c>
      <c r="C59" s="30">
        <f>'非流动负债汇总 '!C11</f>
        <v>0</v>
      </c>
      <c r="D59" s="30">
        <f t="shared" si="7"/>
        <v>0</v>
      </c>
      <c r="E59" s="30">
        <f>'非流动负债汇总 '!D11</f>
        <v>0</v>
      </c>
      <c r="F59" s="30">
        <f>'非流动负债汇总 '!E11</f>
        <v>0</v>
      </c>
      <c r="G59" s="30">
        <f t="shared" si="0"/>
        <v>0</v>
      </c>
      <c r="H59" s="131" t="str">
        <f t="shared" si="1"/>
        <v/>
      </c>
      <c r="I59" s="321">
        <f>资产负债表!I26</f>
        <v>0</v>
      </c>
      <c r="J59" s="318">
        <f t="shared" si="2"/>
        <v>0</v>
      </c>
      <c r="K59" s="322">
        <f>SUMIF(审定数!$A:$A,B59,审定数!$B:$B)</f>
        <v>0</v>
      </c>
      <c r="L59" s="320">
        <f t="shared" si="3"/>
        <v>0</v>
      </c>
    </row>
    <row r="60" ht="14.25" customHeight="1" spans="1:12">
      <c r="A60" s="14">
        <v>56</v>
      </c>
      <c r="B60" s="312" t="s">
        <v>84</v>
      </c>
      <c r="C60" s="30">
        <f>'非流动负债汇总 '!C12</f>
        <v>0</v>
      </c>
      <c r="D60" s="30">
        <f t="shared" si="7"/>
        <v>0</v>
      </c>
      <c r="E60" s="30">
        <f>'非流动负债汇总 '!D12</f>
        <v>0</v>
      </c>
      <c r="F60" s="30">
        <f>'非流动负债汇总 '!E12</f>
        <v>0</v>
      </c>
      <c r="G60" s="30">
        <f t="shared" si="0"/>
        <v>0</v>
      </c>
      <c r="H60" s="131" t="str">
        <f t="shared" si="1"/>
        <v/>
      </c>
      <c r="I60" s="321">
        <f>资产负债表!I27</f>
        <v>0</v>
      </c>
      <c r="J60" s="318">
        <f t="shared" si="2"/>
        <v>0</v>
      </c>
      <c r="K60" s="322">
        <f>SUMIF(审定数!$A:$A,B60,审定数!$B:$B)</f>
        <v>0</v>
      </c>
      <c r="L60" s="320">
        <f t="shared" si="3"/>
        <v>0</v>
      </c>
    </row>
    <row r="61" ht="14.25" customHeight="1" spans="1:12">
      <c r="A61" s="14">
        <v>57</v>
      </c>
      <c r="B61" s="315"/>
      <c r="C61" s="30"/>
      <c r="D61" s="30"/>
      <c r="E61" s="30"/>
      <c r="F61" s="30"/>
      <c r="G61" s="30"/>
      <c r="H61" s="131" t="str">
        <f t="shared" si="1"/>
        <v/>
      </c>
      <c r="I61" s="321"/>
      <c r="J61" s="318">
        <f t="shared" si="2"/>
        <v>0</v>
      </c>
      <c r="K61" s="322">
        <f>SUMIF(审定数!$A:$A,B61,审定数!$B:$B)</f>
        <v>0</v>
      </c>
      <c r="L61" s="320">
        <f t="shared" si="3"/>
        <v>0</v>
      </c>
    </row>
    <row r="62" s="59" customFormat="1" ht="14.25" customHeight="1" spans="1:12">
      <c r="A62" s="308">
        <v>58</v>
      </c>
      <c r="B62" s="314" t="s">
        <v>259</v>
      </c>
      <c r="C62" s="310">
        <f>SUM(C39,C53)</f>
        <v>0</v>
      </c>
      <c r="D62" s="310">
        <f>SUM(D39,D53)</f>
        <v>0</v>
      </c>
      <c r="E62" s="310">
        <f>SUM(E39,E53)</f>
        <v>0</v>
      </c>
      <c r="F62" s="310">
        <f>SUM(F39,F53)</f>
        <v>0</v>
      </c>
      <c r="G62" s="310">
        <f>SUM(G39,G53)</f>
        <v>0</v>
      </c>
      <c r="H62" s="311" t="str">
        <f t="shared" si="1"/>
        <v/>
      </c>
      <c r="I62" s="318">
        <f>资产负债表!I29</f>
        <v>0</v>
      </c>
      <c r="J62" s="318">
        <f t="shared" si="2"/>
        <v>0</v>
      </c>
      <c r="K62" s="319">
        <f>SUMIF(审定数!$A:$A,"负债合计",审定数!$B:$B)+SUMIF(审定数!$A:$A,"负债总计",审定数!$B:$B)</f>
        <v>0</v>
      </c>
      <c r="L62" s="320">
        <f t="shared" si="3"/>
        <v>0</v>
      </c>
    </row>
    <row r="63" ht="14.25" customHeight="1" spans="1:12">
      <c r="A63" s="14">
        <v>59</v>
      </c>
      <c r="B63" s="315"/>
      <c r="C63" s="30"/>
      <c r="D63" s="30"/>
      <c r="E63" s="30"/>
      <c r="F63" s="30"/>
      <c r="G63" s="30"/>
      <c r="H63" s="131" t="str">
        <f t="shared" si="1"/>
        <v/>
      </c>
      <c r="I63" s="321"/>
      <c r="J63" s="318">
        <f t="shared" si="2"/>
        <v>0</v>
      </c>
      <c r="K63" s="322">
        <f>SUMIF(审定数!$A:$A,B63,审定数!$B:$B)</f>
        <v>0</v>
      </c>
      <c r="L63" s="320">
        <f t="shared" si="3"/>
        <v>0</v>
      </c>
    </row>
    <row r="64" s="59" customFormat="1" ht="14.25" customHeight="1" spans="1:12">
      <c r="A64" s="308">
        <v>60</v>
      </c>
      <c r="B64" s="314" t="s">
        <v>260</v>
      </c>
      <c r="C64" s="310" t="e">
        <f>C38-C62</f>
        <v>#REF!</v>
      </c>
      <c r="D64" s="310" t="e">
        <f>D38-D62</f>
        <v>#REF!</v>
      </c>
      <c r="E64" s="310" t="e">
        <f>E38-E62</f>
        <v>#REF!</v>
      </c>
      <c r="F64" s="310" t="e">
        <f>F38-F62</f>
        <v>#REF!</v>
      </c>
      <c r="G64" s="310" t="e">
        <f>G38-G62</f>
        <v>#REF!</v>
      </c>
      <c r="H64" s="311" t="e">
        <f t="shared" si="1"/>
        <v>#REF!</v>
      </c>
      <c r="I64" s="318">
        <f>资产负债表!I36</f>
        <v>0</v>
      </c>
      <c r="J64" s="318" t="e">
        <f t="shared" si="2"/>
        <v>#REF!</v>
      </c>
      <c r="K64" s="319">
        <f>SUMIF(审定数!$A:$A,"净资产",审定数!$B:$B)</f>
        <v>0</v>
      </c>
      <c r="L64" s="320" t="e">
        <f t="shared" si="3"/>
        <v>#REF!</v>
      </c>
    </row>
    <row r="65" s="306" customFormat="1" ht="27.75" customHeight="1" spans="1:8">
      <c r="A65" s="323"/>
      <c r="F65" s="324" t="s">
        <v>261</v>
      </c>
      <c r="H65" s="325"/>
    </row>
    <row r="67" customHeight="1" spans="2:5">
      <c r="B67" s="326" t="s">
        <v>262</v>
      </c>
      <c r="E67" s="327" t="e">
        <f>SUM(E15,E24,E25,E26,E27,E29,E30,-固定资产汇总!F19)/10000</f>
        <v>#REF!</v>
      </c>
    </row>
    <row r="68" customHeight="1" spans="2:5">
      <c r="B68" s="326" t="s">
        <v>263</v>
      </c>
      <c r="E68" s="328" t="e">
        <f>E67*10000/E38*100</f>
        <v>#REF!</v>
      </c>
    </row>
    <row r="71" customHeight="1" spans="1:1">
      <c r="A71" s="329" t="s">
        <v>264</v>
      </c>
    </row>
    <row r="72" s="2" customFormat="1" ht="14.25" customHeight="1" spans="1:12">
      <c r="A72" s="11" t="s">
        <v>210</v>
      </c>
      <c r="B72" s="307" t="s">
        <v>242</v>
      </c>
      <c r="C72" s="11" t="s">
        <v>243</v>
      </c>
      <c r="D72" s="11" t="s">
        <v>244</v>
      </c>
      <c r="E72" s="11" t="s">
        <v>245</v>
      </c>
      <c r="F72" s="11" t="s">
        <v>246</v>
      </c>
      <c r="G72" s="11" t="s">
        <v>247</v>
      </c>
      <c r="H72" s="128" t="s">
        <v>248</v>
      </c>
      <c r="I72" s="120" t="s">
        <v>249</v>
      </c>
      <c r="J72" s="120" t="s">
        <v>250</v>
      </c>
      <c r="K72" s="317" t="s">
        <v>251</v>
      </c>
      <c r="L72" s="317" t="s">
        <v>250</v>
      </c>
    </row>
    <row r="73" ht="14.25" customHeight="1" spans="1:12">
      <c r="A73" s="11" t="s">
        <v>265</v>
      </c>
      <c r="B73" s="330" t="s">
        <v>266</v>
      </c>
      <c r="C73" s="30">
        <f t="shared" ref="C73:L73" si="8">SUM(C74:C76)</f>
        <v>0</v>
      </c>
      <c r="D73" s="30">
        <f t="shared" si="8"/>
        <v>0</v>
      </c>
      <c r="E73" s="30">
        <f t="shared" si="8"/>
        <v>0</v>
      </c>
      <c r="F73" s="30">
        <f t="shared" si="8"/>
        <v>0</v>
      </c>
      <c r="G73" s="30">
        <f t="shared" si="8"/>
        <v>0</v>
      </c>
      <c r="H73" s="131" t="str">
        <f t="shared" ref="H73:H91" si="9">IF(E73=0,"",G73/E73*100)</f>
        <v/>
      </c>
      <c r="I73" s="321">
        <f t="shared" si="8"/>
        <v>0</v>
      </c>
      <c r="J73" s="321">
        <f t="shared" si="8"/>
        <v>0</v>
      </c>
      <c r="K73" s="322">
        <f t="shared" si="8"/>
        <v>0</v>
      </c>
      <c r="L73" s="333">
        <f t="shared" si="8"/>
        <v>0</v>
      </c>
    </row>
    <row r="74" ht="14.25" customHeight="1" spans="1:12">
      <c r="A74" s="14">
        <v>1</v>
      </c>
      <c r="B74" s="313" t="s">
        <v>267</v>
      </c>
      <c r="C74" s="30">
        <f>应收账款!F25</f>
        <v>0</v>
      </c>
      <c r="D74" s="30">
        <f t="shared" ref="D74:D90" si="10">E74-C74</f>
        <v>0</v>
      </c>
      <c r="E74" s="30">
        <f>应收账款!P25</f>
        <v>0</v>
      </c>
      <c r="F74" s="30">
        <f>应收账款!Q25</f>
        <v>0</v>
      </c>
      <c r="G74" s="30">
        <f t="shared" ref="G74:G90" si="11">F74-E74</f>
        <v>0</v>
      </c>
      <c r="H74" s="131" t="str">
        <f t="shared" si="9"/>
        <v/>
      </c>
      <c r="I74" s="321"/>
      <c r="J74" s="321">
        <f>ROUND(C74-I74,2)</f>
        <v>0</v>
      </c>
      <c r="K74" s="322"/>
      <c r="L74" s="333">
        <f t="shared" ref="L74:L90" si="12">ROUND(C74-K74,2)</f>
        <v>0</v>
      </c>
    </row>
    <row r="75" ht="14.25" customHeight="1" spans="1:12">
      <c r="A75" s="14">
        <v>2</v>
      </c>
      <c r="B75" s="331" t="s">
        <v>65</v>
      </c>
      <c r="C75" s="30">
        <f>其他应收款!F25</f>
        <v>0</v>
      </c>
      <c r="D75" s="30">
        <f t="shared" si="10"/>
        <v>0</v>
      </c>
      <c r="E75" s="30">
        <f>其他应收款!P25</f>
        <v>0</v>
      </c>
      <c r="F75" s="30">
        <f>其他应收款!Q25</f>
        <v>0</v>
      </c>
      <c r="G75" s="30">
        <f t="shared" si="11"/>
        <v>0</v>
      </c>
      <c r="H75" s="131" t="str">
        <f t="shared" si="9"/>
        <v/>
      </c>
      <c r="I75" s="321"/>
      <c r="J75" s="321">
        <f t="shared" ref="J75:J90" si="13">ROUND(C75-I75,2)</f>
        <v>0</v>
      </c>
      <c r="K75" s="322"/>
      <c r="L75" s="333">
        <f t="shared" si="12"/>
        <v>0</v>
      </c>
    </row>
    <row r="76" ht="14.25" customHeight="1" spans="1:12">
      <c r="A76" s="14">
        <v>3</v>
      </c>
      <c r="B76" s="331" t="s">
        <v>90</v>
      </c>
      <c r="C76" s="30">
        <f>长期应收!E25</f>
        <v>0</v>
      </c>
      <c r="D76" s="30">
        <f t="shared" si="10"/>
        <v>0</v>
      </c>
      <c r="E76" s="30">
        <f>长期应收!G25</f>
        <v>0</v>
      </c>
      <c r="F76" s="30">
        <f>长期应收!H25</f>
        <v>0</v>
      </c>
      <c r="G76" s="30">
        <f t="shared" si="11"/>
        <v>0</v>
      </c>
      <c r="H76" s="131" t="str">
        <f t="shared" si="9"/>
        <v/>
      </c>
      <c r="I76" s="321"/>
      <c r="J76" s="321">
        <f t="shared" si="13"/>
        <v>0</v>
      </c>
      <c r="K76" s="322"/>
      <c r="L76" s="333">
        <f t="shared" si="12"/>
        <v>0</v>
      </c>
    </row>
    <row r="77" ht="14.25" customHeight="1" spans="1:12">
      <c r="A77" s="11" t="s">
        <v>268</v>
      </c>
      <c r="B77" s="330" t="s">
        <v>269</v>
      </c>
      <c r="C77" s="30">
        <f>存货汇总!C26</f>
        <v>0</v>
      </c>
      <c r="D77" s="30">
        <f t="shared" si="10"/>
        <v>0</v>
      </c>
      <c r="E77" s="30">
        <f>存货汇总!D26</f>
        <v>0</v>
      </c>
      <c r="F77" s="30">
        <f>存货汇总!E26</f>
        <v>0</v>
      </c>
      <c r="G77" s="30">
        <f t="shared" si="11"/>
        <v>0</v>
      </c>
      <c r="H77" s="131" t="str">
        <f t="shared" si="9"/>
        <v/>
      </c>
      <c r="I77" s="321"/>
      <c r="J77" s="321">
        <f t="shared" si="13"/>
        <v>0</v>
      </c>
      <c r="K77" s="322"/>
      <c r="L77" s="333">
        <f t="shared" si="12"/>
        <v>0</v>
      </c>
    </row>
    <row r="78" ht="14.25" customHeight="1" spans="1:12">
      <c r="A78" s="11" t="s">
        <v>270</v>
      </c>
      <c r="B78" s="330" t="s">
        <v>271</v>
      </c>
      <c r="C78" s="30">
        <f>可供出售金融资产汇总!C26</f>
        <v>0</v>
      </c>
      <c r="D78" s="30">
        <f t="shared" si="10"/>
        <v>0</v>
      </c>
      <c r="E78" s="30">
        <f>可供出售金融资产汇总!E26</f>
        <v>0</v>
      </c>
      <c r="F78" s="30">
        <f>可供出售金融资产汇总!F26</f>
        <v>0</v>
      </c>
      <c r="G78" s="30">
        <f t="shared" si="11"/>
        <v>0</v>
      </c>
      <c r="H78" s="131" t="str">
        <f t="shared" si="9"/>
        <v/>
      </c>
      <c r="I78" s="321"/>
      <c r="J78" s="321">
        <f t="shared" si="13"/>
        <v>0</v>
      </c>
      <c r="K78" s="322"/>
      <c r="L78" s="333">
        <f t="shared" si="12"/>
        <v>0</v>
      </c>
    </row>
    <row r="79" ht="14.25" customHeight="1" spans="1:12">
      <c r="A79" s="11" t="s">
        <v>272</v>
      </c>
      <c r="B79" s="330" t="s">
        <v>273</v>
      </c>
      <c r="C79" s="30">
        <f>持有到期投资!H26</f>
        <v>0</v>
      </c>
      <c r="D79" s="30">
        <f t="shared" si="10"/>
        <v>0</v>
      </c>
      <c r="E79" s="30">
        <f>持有到期投资!J26</f>
        <v>0</v>
      </c>
      <c r="F79" s="30">
        <f>持有到期投资!K26</f>
        <v>0</v>
      </c>
      <c r="G79" s="30">
        <f t="shared" si="11"/>
        <v>0</v>
      </c>
      <c r="H79" s="131" t="str">
        <f t="shared" si="9"/>
        <v/>
      </c>
      <c r="I79" s="321"/>
      <c r="J79" s="321">
        <f t="shared" si="13"/>
        <v>0</v>
      </c>
      <c r="K79" s="322"/>
      <c r="L79" s="333">
        <f t="shared" si="12"/>
        <v>0</v>
      </c>
    </row>
    <row r="80" ht="14.25" customHeight="1" spans="1:12">
      <c r="A80" s="11" t="s">
        <v>274</v>
      </c>
      <c r="B80" s="330" t="s">
        <v>275</v>
      </c>
      <c r="C80" s="30">
        <f>股权投资!G26</f>
        <v>0</v>
      </c>
      <c r="D80" s="30">
        <f t="shared" si="10"/>
        <v>0</v>
      </c>
      <c r="E80" s="30">
        <f>股权投资!I26</f>
        <v>0</v>
      </c>
      <c r="F80" s="30">
        <f>股权投资!J26</f>
        <v>0</v>
      </c>
      <c r="G80" s="30">
        <f t="shared" si="11"/>
        <v>0</v>
      </c>
      <c r="H80" s="131" t="str">
        <f t="shared" si="9"/>
        <v/>
      </c>
      <c r="I80" s="321"/>
      <c r="J80" s="321">
        <f t="shared" si="13"/>
        <v>0</v>
      </c>
      <c r="K80" s="322"/>
      <c r="L80" s="333">
        <f t="shared" si="12"/>
        <v>0</v>
      </c>
    </row>
    <row r="81" ht="14.25" customHeight="1" spans="1:12">
      <c r="A81" s="11" t="s">
        <v>276</v>
      </c>
      <c r="B81" s="330" t="s">
        <v>277</v>
      </c>
      <c r="C81" s="30">
        <f>'4-5-1投资性房地产'!K26+'4-5-3投资性地产'!M26</f>
        <v>0</v>
      </c>
      <c r="D81" s="30">
        <f t="shared" si="10"/>
        <v>0</v>
      </c>
      <c r="E81" s="30">
        <f>'4-5-1投资性房地产'!O26+'4-5-3投资性地产'!O26</f>
        <v>0</v>
      </c>
      <c r="F81" s="30">
        <f>'4-5-1投资性房地产'!R26+'4-5-3投资性地产'!P26</f>
        <v>0</v>
      </c>
      <c r="G81" s="30">
        <f t="shared" si="11"/>
        <v>0</v>
      </c>
      <c r="H81" s="131" t="str">
        <f t="shared" si="9"/>
        <v/>
      </c>
      <c r="I81" s="321"/>
      <c r="J81" s="321">
        <f t="shared" si="13"/>
        <v>0</v>
      </c>
      <c r="K81" s="322"/>
      <c r="L81" s="333">
        <f t="shared" si="12"/>
        <v>0</v>
      </c>
    </row>
    <row r="82" ht="14.25" customHeight="1" spans="1:12">
      <c r="A82" s="11" t="s">
        <v>278</v>
      </c>
      <c r="B82" s="330" t="s">
        <v>279</v>
      </c>
      <c r="C82" s="30">
        <f>固定资产汇总!D21</f>
        <v>0</v>
      </c>
      <c r="D82" s="30">
        <f t="shared" si="10"/>
        <v>0</v>
      </c>
      <c r="E82" s="30">
        <f>固定资产汇总!F21</f>
        <v>0</v>
      </c>
      <c r="F82" s="30">
        <f>固定资产汇总!H21</f>
        <v>0</v>
      </c>
      <c r="G82" s="30">
        <f t="shared" si="11"/>
        <v>0</v>
      </c>
      <c r="H82" s="131" t="str">
        <f t="shared" si="9"/>
        <v/>
      </c>
      <c r="I82" s="321"/>
      <c r="J82" s="321">
        <f t="shared" si="13"/>
        <v>0</v>
      </c>
      <c r="K82" s="322"/>
      <c r="L82" s="333">
        <f t="shared" si="12"/>
        <v>0</v>
      </c>
    </row>
    <row r="83" ht="14.25" customHeight="1" spans="1:12">
      <c r="A83" s="11" t="s">
        <v>280</v>
      </c>
      <c r="B83" s="330" t="s">
        <v>281</v>
      </c>
      <c r="C83" s="30">
        <f>工程物资!G26</f>
        <v>0</v>
      </c>
      <c r="D83" s="30">
        <f t="shared" si="10"/>
        <v>0</v>
      </c>
      <c r="E83" s="30">
        <f>工程物资!K26</f>
        <v>0</v>
      </c>
      <c r="F83" s="30">
        <f>工程物资!N26</f>
        <v>0</v>
      </c>
      <c r="G83" s="30">
        <f t="shared" si="11"/>
        <v>0</v>
      </c>
      <c r="H83" s="131" t="str">
        <f t="shared" si="9"/>
        <v/>
      </c>
      <c r="I83" s="321"/>
      <c r="J83" s="321">
        <f t="shared" si="13"/>
        <v>0</v>
      </c>
      <c r="K83" s="322"/>
      <c r="L83" s="333">
        <f t="shared" si="12"/>
        <v>0</v>
      </c>
    </row>
    <row r="84" ht="14.25" customHeight="1" spans="1:12">
      <c r="A84" s="11" t="s">
        <v>282</v>
      </c>
      <c r="B84" s="330" t="s">
        <v>283</v>
      </c>
      <c r="C84" s="30">
        <f>在建工程汇总!C26</f>
        <v>0</v>
      </c>
      <c r="D84" s="30">
        <f t="shared" si="10"/>
        <v>0</v>
      </c>
      <c r="E84" s="30">
        <f>在建工程汇总!D26</f>
        <v>0</v>
      </c>
      <c r="F84" s="30">
        <f>在建工程汇总!E26</f>
        <v>0</v>
      </c>
      <c r="G84" s="30">
        <f t="shared" si="11"/>
        <v>0</v>
      </c>
      <c r="H84" s="131" t="str">
        <f t="shared" si="9"/>
        <v/>
      </c>
      <c r="I84" s="321"/>
      <c r="J84" s="321">
        <f t="shared" si="13"/>
        <v>0</v>
      </c>
      <c r="K84" s="322"/>
      <c r="L84" s="333">
        <f t="shared" si="12"/>
        <v>0</v>
      </c>
    </row>
    <row r="85" ht="14.25" customHeight="1" spans="1:12">
      <c r="A85" s="11" t="s">
        <v>284</v>
      </c>
      <c r="B85" s="330" t="s">
        <v>285</v>
      </c>
      <c r="C85" s="30">
        <f>生产性生物资产!I26</f>
        <v>0</v>
      </c>
      <c r="D85" s="30">
        <f t="shared" si="10"/>
        <v>0</v>
      </c>
      <c r="E85" s="30">
        <f>生产性生物资产!M26</f>
        <v>0</v>
      </c>
      <c r="F85" s="30">
        <f>生产性生物资产!P26</f>
        <v>0</v>
      </c>
      <c r="G85" s="30">
        <f t="shared" si="11"/>
        <v>0</v>
      </c>
      <c r="H85" s="131" t="str">
        <f t="shared" si="9"/>
        <v/>
      </c>
      <c r="I85" s="321"/>
      <c r="J85" s="321">
        <f t="shared" si="13"/>
        <v>0</v>
      </c>
      <c r="K85" s="322"/>
      <c r="L85" s="333">
        <f t="shared" si="12"/>
        <v>0</v>
      </c>
    </row>
    <row r="86" ht="14.25" customHeight="1" spans="1:12">
      <c r="A86" s="14">
        <v>1</v>
      </c>
      <c r="B86" s="312" t="s">
        <v>286</v>
      </c>
      <c r="C86" s="30"/>
      <c r="D86" s="30">
        <f t="shared" si="10"/>
        <v>0</v>
      </c>
      <c r="E86" s="30"/>
      <c r="F86" s="30"/>
      <c r="G86" s="30">
        <f t="shared" si="11"/>
        <v>0</v>
      </c>
      <c r="H86" s="131" t="str">
        <f t="shared" si="9"/>
        <v/>
      </c>
      <c r="I86" s="321"/>
      <c r="J86" s="321">
        <f t="shared" si="13"/>
        <v>0</v>
      </c>
      <c r="K86" s="322"/>
      <c r="L86" s="333">
        <f t="shared" si="12"/>
        <v>0</v>
      </c>
    </row>
    <row r="87" ht="14.25" customHeight="1" spans="1:12">
      <c r="A87" s="11" t="s">
        <v>287</v>
      </c>
      <c r="B87" s="330" t="s">
        <v>288</v>
      </c>
      <c r="C87" s="30">
        <f>油气资产!J26</f>
        <v>0</v>
      </c>
      <c r="D87" s="30">
        <f t="shared" si="10"/>
        <v>0</v>
      </c>
      <c r="E87" s="30">
        <f>油气资产!N26</f>
        <v>0</v>
      </c>
      <c r="F87" s="30">
        <f>油气资产!Q26</f>
        <v>0</v>
      </c>
      <c r="G87" s="30">
        <f t="shared" si="11"/>
        <v>0</v>
      </c>
      <c r="H87" s="131" t="str">
        <f t="shared" si="9"/>
        <v/>
      </c>
      <c r="I87" s="321"/>
      <c r="J87" s="321">
        <f t="shared" si="13"/>
        <v>0</v>
      </c>
      <c r="K87" s="322"/>
      <c r="L87" s="333">
        <f t="shared" si="12"/>
        <v>0</v>
      </c>
    </row>
    <row r="88" ht="14.25" customHeight="1" spans="1:12">
      <c r="A88" s="11" t="s">
        <v>289</v>
      </c>
      <c r="B88" s="330" t="s">
        <v>290</v>
      </c>
      <c r="C88" s="30">
        <f>无形资产汇总!C26</f>
        <v>0</v>
      </c>
      <c r="D88" s="30">
        <f t="shared" si="10"/>
        <v>0</v>
      </c>
      <c r="E88" s="30">
        <f>无形资产汇总!D26</f>
        <v>0</v>
      </c>
      <c r="F88" s="30">
        <f>无形资产汇总!E26</f>
        <v>0</v>
      </c>
      <c r="G88" s="30">
        <f t="shared" si="11"/>
        <v>0</v>
      </c>
      <c r="H88" s="131" t="str">
        <f t="shared" si="9"/>
        <v/>
      </c>
      <c r="I88" s="321"/>
      <c r="J88" s="321">
        <f t="shared" si="13"/>
        <v>0</v>
      </c>
      <c r="K88" s="322"/>
      <c r="L88" s="333">
        <f t="shared" si="12"/>
        <v>0</v>
      </c>
    </row>
    <row r="89" ht="14.25" customHeight="1" spans="1:12">
      <c r="A89" s="11" t="s">
        <v>291</v>
      </c>
      <c r="B89" s="330" t="s">
        <v>292</v>
      </c>
      <c r="C89" s="30">
        <f>商誉!D26</f>
        <v>0</v>
      </c>
      <c r="D89" s="30">
        <f t="shared" si="10"/>
        <v>0</v>
      </c>
      <c r="E89" s="30">
        <f>商誉!F26</f>
        <v>0</v>
      </c>
      <c r="F89" s="30">
        <f>商誉!G26</f>
        <v>0</v>
      </c>
      <c r="G89" s="30">
        <f t="shared" si="11"/>
        <v>0</v>
      </c>
      <c r="H89" s="131" t="str">
        <f t="shared" si="9"/>
        <v/>
      </c>
      <c r="I89" s="321"/>
      <c r="J89" s="321">
        <f t="shared" si="13"/>
        <v>0</v>
      </c>
      <c r="K89" s="322"/>
      <c r="L89" s="333">
        <f t="shared" si="12"/>
        <v>0</v>
      </c>
    </row>
    <row r="90" ht="14.25" customHeight="1" spans="1:12">
      <c r="A90" s="11" t="s">
        <v>293</v>
      </c>
      <c r="B90" s="330" t="s">
        <v>294</v>
      </c>
      <c r="C90" s="30"/>
      <c r="D90" s="30">
        <f t="shared" si="10"/>
        <v>0</v>
      </c>
      <c r="E90" s="30"/>
      <c r="F90" s="30"/>
      <c r="G90" s="30">
        <f t="shared" si="11"/>
        <v>0</v>
      </c>
      <c r="H90" s="131" t="str">
        <f t="shared" si="9"/>
        <v/>
      </c>
      <c r="I90" s="321"/>
      <c r="J90" s="321">
        <f t="shared" si="13"/>
        <v>0</v>
      </c>
      <c r="K90" s="322"/>
      <c r="L90" s="333">
        <f t="shared" si="12"/>
        <v>0</v>
      </c>
    </row>
    <row r="91" ht="14.25" customHeight="1" spans="1:12">
      <c r="A91" s="14"/>
      <c r="B91" s="332" t="s">
        <v>184</v>
      </c>
      <c r="C91" s="30">
        <f>SUM(C73,C77:C85,C87:C90)</f>
        <v>0</v>
      </c>
      <c r="D91" s="30">
        <f>SUM(D73,D77:D85,D87:D90)</f>
        <v>0</v>
      </c>
      <c r="E91" s="30">
        <f>SUM(E73,E77:E85,E87:E90)</f>
        <v>0</v>
      </c>
      <c r="F91" s="30">
        <f>SUM(F73,F77:F85,F87:F90)</f>
        <v>0</v>
      </c>
      <c r="G91" s="30">
        <f>SUM(G73,G77:G85,G87:G90)</f>
        <v>0</v>
      </c>
      <c r="H91" s="131" t="str">
        <f t="shared" si="9"/>
        <v/>
      </c>
      <c r="I91" s="321">
        <f>SUM(I73,I77:I85,I87:I90)</f>
        <v>0</v>
      </c>
      <c r="J91" s="321">
        <f>SUM(J73,J77:J85,J87:J90)</f>
        <v>0</v>
      </c>
      <c r="K91" s="322">
        <f>SUM(K73,K77:K85,K87:K90)</f>
        <v>0</v>
      </c>
      <c r="L91" s="333">
        <f>SUM(L73,L77:L85,L87:L90)</f>
        <v>0</v>
      </c>
    </row>
  </sheetData>
  <sheetProtection formatColumns="0"/>
  <mergeCells count="2">
    <mergeCell ref="A2:H2"/>
    <mergeCell ref="A3:H3"/>
  </mergeCells>
  <hyperlinks>
    <hyperlink ref="B6" location="流动汇总!B1" display="一、流动资产合计"/>
    <hyperlink ref="B7" location="流动汇总!B6" display="货币资金"/>
    <hyperlink ref="B9" location="流动汇总!B8" display="应收票据"/>
    <hyperlink ref="B10" location="流动汇总!B9" display="应收账款"/>
    <hyperlink ref="B13" location="流动汇总!B12" display="应收股利"/>
    <hyperlink ref="B12" location="流动汇总!B11" display="应收利息"/>
    <hyperlink ref="B11" location="流动汇总!B10" display="预付款项"/>
    <hyperlink ref="B14" location="流动汇总!B13" display="其他应收款"/>
    <hyperlink ref="B15" location="流动汇总!B14" display="存货"/>
    <hyperlink ref="B16" location="流动汇总!B15" display="一年内到期的非流动资产"/>
    <hyperlink ref="B17" location="流动汇总!B16" display="其他流动资产"/>
    <hyperlink ref="B25" location="非流动资产汇总!B11" display="固定资产"/>
    <hyperlink ref="B27" location="非流动资产汇总!B13" display="工程物资"/>
    <hyperlink ref="B26" location="非流动资产汇总!B12" display="在建工程"/>
    <hyperlink ref="B28" location="非流动资产汇总!B14" display="固定资产清理"/>
    <hyperlink ref="B34" location="非流动资产汇总!B20" display="长期待摊费用"/>
    <hyperlink ref="B39" location="流动负债汇总!B1" display="四、流动负债合计"/>
    <hyperlink ref="B40" location="流动负债汇总!B6" display="短期借款"/>
    <hyperlink ref="B42" location="流动负债汇总!B8" display="应付票据"/>
    <hyperlink ref="B43" location="流动负债汇总!B9" display="应付账款"/>
    <hyperlink ref="B44" location="流动负债汇总!B10" display="预收款项"/>
    <hyperlink ref="B49" location="流动负债汇总!B15" display="其他应付款"/>
    <hyperlink ref="B46" location="流动负债汇总!B12" display="应交税费"/>
    <hyperlink ref="B48" location="流动负债汇总!B14" display="应付股利"/>
    <hyperlink ref="B50" location="流动负债汇总!B16" display="一年内到期的非流动负债"/>
    <hyperlink ref="B51" location="流动负债汇总!B17" display="其他流动负债"/>
    <hyperlink ref="B53" location="'非流动负债汇总 '!B1" display="五、非流动负债合计"/>
    <hyperlink ref="B54" location="'非流动负债汇总 '!B6" display="长期借款"/>
    <hyperlink ref="B55" location="'非流动负债汇总 '!B7" display="应付债券"/>
    <hyperlink ref="B56" location="'非流动负债汇总 '!B8" display="长期应付款"/>
    <hyperlink ref="B57" location="'非流动负债汇总 '!B9" display="专项应付款"/>
    <hyperlink ref="B60" location="'非流动负债汇总 '!B12" display="其他非流动负债"/>
    <hyperlink ref="B59" location="'非流动负债汇总 '!B11" display="递延所得税负债"/>
    <hyperlink ref="A1" location="索引目录!B6" display="返回索引页"/>
    <hyperlink ref="B8" location="流动汇总!B7" display="交易性金融资产"/>
    <hyperlink ref="B1" location="汇总表!A1" display="返回"/>
    <hyperlink ref="B20" location="非流动资产汇总!B6" display="可供出售金融资产"/>
    <hyperlink ref="B21" location="非流动资产汇总!B7" display="持有至到期投资"/>
    <hyperlink ref="B22" location="非流动资产汇总!B8" display="长期应收款"/>
    <hyperlink ref="B23" location="非流动资产汇总!B9" display="长期股权投资"/>
    <hyperlink ref="B24" location="非流动资产汇总!B10" display="投资性房地产"/>
    <hyperlink ref="B29" location="非流动资产汇总!B15" display="生产性生物资产"/>
    <hyperlink ref="B30" location="非流动资产汇总!B16" display="油气资产"/>
    <hyperlink ref="B31" location="非流动资产汇总!B17" display="无形资产"/>
    <hyperlink ref="B32" location="非流动资产汇总!B18" display="开发支出"/>
    <hyperlink ref="B33" location="非流动资产汇总!B19" display="商誉"/>
    <hyperlink ref="B35" location="非流动资产汇总!B21" display="递延所得税资产"/>
    <hyperlink ref="B36" location="非流动资产汇总!B22" display="其他非流动资产"/>
    <hyperlink ref="B41" location="流动负债汇总!B7" display="交易性金融负债"/>
    <hyperlink ref="B45" location="流动负债汇总!B11" display="应付职工薪酬"/>
    <hyperlink ref="B47" location="流动负债汇总!B13" display="应付利息"/>
    <hyperlink ref="B58" location="'非流动负债汇总 '!B10" display="预计负债"/>
  </hyperlinks>
  <printOptions horizontalCentered="1"/>
  <pageMargins left="0.55" right="0.55" top="0.511805555555556" bottom="0.590277777777778" header="0.747916666666667" footer="0.235416666666667"/>
  <pageSetup paperSize="9" fitToHeight="0" orientation="landscape"/>
  <headerFooter alignWithMargins="0">
    <oddHeader>&amp;R&amp;"宋体,常规"&amp;10表&amp;"Times New Roman,常规"2
&amp;"宋体,常规"共&amp;"Times New Roman,常规"&amp;N&amp;"宋体,常规"页第&amp;"Times New Roman,常规"&amp;P&amp;"宋体,常规"页</oddHeader>
  </headerFooter>
  <rowBreaks count="1" manualBreakCount="1">
    <brk id="38" max="7" man="1"/>
  </row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4.25" style="3" customWidth="1"/>
    <col min="2" max="2" width="27.5" style="3" customWidth="1"/>
    <col min="3" max="3" width="14" style="3" customWidth="1"/>
    <col min="4" max="4" width="20.25" style="3" customWidth="1"/>
    <col min="5" max="6" width="16.5" style="3" hidden="1" customWidth="1" outlineLevel="1"/>
    <col min="7" max="7" width="20" style="3" customWidth="1" collapsed="1"/>
    <col min="8" max="8" width="20"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725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5" display="返回索引页"/>
    <hyperlink ref="B1" location="流动负债汇总!B15"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Roman,常规"5-10
&amp;"宋体,常规"共&amp;"Times New Roman,常规"&amp;N&amp;"宋体,常规"页第&amp;"Times New Roman,常规"&amp;P&amp;"宋体,常规"页</oddHeader>
  </headerFooter>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J3"/>
    </sheetView>
  </sheetViews>
  <sheetFormatPr defaultColWidth="9" defaultRowHeight="15.75" customHeight="1"/>
  <cols>
    <col min="1" max="1" width="7" style="3" customWidth="1"/>
    <col min="2" max="2" width="25.5" style="3" customWidth="1"/>
    <col min="3" max="3" width="11.25" style="3" customWidth="1"/>
    <col min="4" max="4" width="11.625" style="3" customWidth="1"/>
    <col min="5" max="5" width="11.25" style="3" customWidth="1"/>
    <col min="6" max="7" width="15.125" style="3" hidden="1" customWidth="1" outlineLevel="1"/>
    <col min="8" max="8" width="20.125" style="3" customWidth="1" collapsed="1"/>
    <col min="9" max="9" width="20.125" style="3" customWidth="1"/>
    <col min="10" max="10" width="14.625" style="3" customWidth="1"/>
    <col min="11" max="16384" width="9" style="3"/>
  </cols>
  <sheetData>
    <row r="1" spans="1:10">
      <c r="A1" s="4" t="s">
        <v>118</v>
      </c>
      <c r="B1" s="5" t="s">
        <v>240</v>
      </c>
      <c r="C1" s="6"/>
      <c r="D1" s="6"/>
      <c r="E1" s="6"/>
      <c r="F1" s="6"/>
      <c r="G1" s="6"/>
      <c r="H1" s="6"/>
      <c r="I1" s="6"/>
      <c r="J1" s="6"/>
    </row>
    <row r="2" s="1" customFormat="1" ht="30" customHeight="1" spans="1:10">
      <c r="A2" s="7" t="s">
        <v>726</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25"/>
      <c r="J3" s="25"/>
    </row>
    <row r="4" customHeight="1" spans="1:10">
      <c r="A4" s="10" t="str">
        <f>封面!D7&amp;封面!F7</f>
        <v>产权持有单位：黑龙江龙煤矿山建设有限公司</v>
      </c>
      <c r="J4" s="33" t="s">
        <v>147</v>
      </c>
    </row>
    <row r="5" s="2" customFormat="1" customHeight="1" spans="1:10">
      <c r="A5" s="11" t="s">
        <v>210</v>
      </c>
      <c r="B5" s="11" t="s">
        <v>727</v>
      </c>
      <c r="C5" s="11" t="s">
        <v>364</v>
      </c>
      <c r="D5" s="11" t="s">
        <v>467</v>
      </c>
      <c r="E5" s="11" t="s">
        <v>728</v>
      </c>
      <c r="F5" s="12" t="s">
        <v>243</v>
      </c>
      <c r="G5" s="12" t="s">
        <v>318</v>
      </c>
      <c r="H5" s="11" t="s">
        <v>245</v>
      </c>
      <c r="I5" s="11" t="s">
        <v>246</v>
      </c>
      <c r="J5" s="11" t="s">
        <v>213</v>
      </c>
    </row>
    <row r="6" customHeight="1" spans="1:10">
      <c r="A6" s="14"/>
      <c r="B6" s="19"/>
      <c r="C6" s="18"/>
      <c r="D6" s="18"/>
      <c r="E6" s="14"/>
      <c r="F6" s="30"/>
      <c r="G6" s="30"/>
      <c r="H6" s="30"/>
      <c r="I6" s="30"/>
      <c r="J6" s="34"/>
    </row>
    <row r="7" customHeight="1" spans="1:10">
      <c r="A7" s="14"/>
      <c r="B7" s="19"/>
      <c r="C7" s="18"/>
      <c r="D7" s="18"/>
      <c r="E7" s="14"/>
      <c r="F7" s="30"/>
      <c r="G7" s="30"/>
      <c r="H7" s="30"/>
      <c r="I7" s="30"/>
      <c r="J7" s="34"/>
    </row>
    <row r="8" customHeight="1" spans="1:10">
      <c r="A8" s="14"/>
      <c r="B8" s="19"/>
      <c r="C8" s="18"/>
      <c r="D8" s="18"/>
      <c r="E8" s="14"/>
      <c r="F8" s="30"/>
      <c r="G8" s="30"/>
      <c r="H8" s="30"/>
      <c r="I8" s="30"/>
      <c r="J8" s="34"/>
    </row>
    <row r="9" customHeight="1" spans="1:10">
      <c r="A9" s="14"/>
      <c r="B9" s="19"/>
      <c r="C9" s="18"/>
      <c r="D9" s="18"/>
      <c r="E9" s="14"/>
      <c r="F9" s="30"/>
      <c r="G9" s="30"/>
      <c r="H9" s="30"/>
      <c r="I9" s="30"/>
      <c r="J9" s="34"/>
    </row>
    <row r="10" customHeight="1" spans="1:10">
      <c r="A10" s="14"/>
      <c r="B10" s="19"/>
      <c r="C10" s="18"/>
      <c r="D10" s="18"/>
      <c r="E10" s="14"/>
      <c r="F10" s="30"/>
      <c r="G10" s="30"/>
      <c r="H10" s="30"/>
      <c r="I10" s="30"/>
      <c r="J10" s="34"/>
    </row>
    <row r="11" customHeight="1" spans="1:10">
      <c r="A11" s="14"/>
      <c r="B11" s="19"/>
      <c r="C11" s="18"/>
      <c r="D11" s="18"/>
      <c r="E11" s="14"/>
      <c r="F11" s="30"/>
      <c r="G11" s="30"/>
      <c r="H11" s="30"/>
      <c r="I11" s="30"/>
      <c r="J11" s="34"/>
    </row>
    <row r="12" customHeight="1" spans="1:10">
      <c r="A12" s="14"/>
      <c r="B12" s="19"/>
      <c r="C12" s="18"/>
      <c r="D12" s="18"/>
      <c r="E12" s="14"/>
      <c r="F12" s="30"/>
      <c r="G12" s="30"/>
      <c r="H12" s="30"/>
      <c r="I12" s="30"/>
      <c r="J12" s="34"/>
    </row>
    <row r="13" customHeight="1" spans="1:10">
      <c r="A13" s="14"/>
      <c r="B13" s="19"/>
      <c r="C13" s="18"/>
      <c r="D13" s="18"/>
      <c r="E13" s="14"/>
      <c r="F13" s="30"/>
      <c r="G13" s="30"/>
      <c r="H13" s="30"/>
      <c r="I13" s="30"/>
      <c r="J13" s="34"/>
    </row>
    <row r="14" customHeight="1" spans="1:10">
      <c r="A14" s="14"/>
      <c r="B14" s="19"/>
      <c r="C14" s="18"/>
      <c r="D14" s="18"/>
      <c r="E14" s="14"/>
      <c r="F14" s="30"/>
      <c r="G14" s="30"/>
      <c r="H14" s="30"/>
      <c r="I14" s="30"/>
      <c r="J14" s="34"/>
    </row>
    <row r="15" customHeight="1" spans="1:10">
      <c r="A15" s="14"/>
      <c r="B15" s="19"/>
      <c r="C15" s="18"/>
      <c r="D15" s="18"/>
      <c r="E15" s="14"/>
      <c r="F15" s="30"/>
      <c r="G15" s="30"/>
      <c r="H15" s="30"/>
      <c r="I15" s="30"/>
      <c r="J15" s="34"/>
    </row>
    <row r="16" customHeight="1" spans="1:10">
      <c r="A16" s="14"/>
      <c r="B16" s="19"/>
      <c r="C16" s="18"/>
      <c r="D16" s="18"/>
      <c r="E16" s="14"/>
      <c r="F16" s="30"/>
      <c r="G16" s="30"/>
      <c r="H16" s="30"/>
      <c r="I16" s="30"/>
      <c r="J16" s="34"/>
    </row>
    <row r="17" customHeight="1" spans="1:10">
      <c r="A17" s="14"/>
      <c r="B17" s="19"/>
      <c r="C17" s="18"/>
      <c r="D17" s="18"/>
      <c r="E17" s="14"/>
      <c r="F17" s="30"/>
      <c r="G17" s="30"/>
      <c r="H17" s="30"/>
      <c r="I17" s="30"/>
      <c r="J17" s="34"/>
    </row>
    <row r="18" customHeight="1" spans="1:10">
      <c r="A18" s="14"/>
      <c r="B18" s="19"/>
      <c r="C18" s="18"/>
      <c r="D18" s="18"/>
      <c r="E18" s="14"/>
      <c r="F18" s="30"/>
      <c r="G18" s="30"/>
      <c r="H18" s="30"/>
      <c r="I18" s="30"/>
      <c r="J18" s="34"/>
    </row>
    <row r="19" customHeight="1" spans="1:10">
      <c r="A19" s="14"/>
      <c r="B19" s="19"/>
      <c r="C19" s="18"/>
      <c r="D19" s="18"/>
      <c r="E19" s="14"/>
      <c r="F19" s="30"/>
      <c r="G19" s="30"/>
      <c r="H19" s="30"/>
      <c r="I19" s="30"/>
      <c r="J19" s="34"/>
    </row>
    <row r="20" customHeight="1" spans="1:10">
      <c r="A20" s="14"/>
      <c r="B20" s="19"/>
      <c r="C20" s="18"/>
      <c r="D20" s="18"/>
      <c r="E20" s="14"/>
      <c r="F20" s="30"/>
      <c r="G20" s="30"/>
      <c r="H20" s="30"/>
      <c r="I20" s="30"/>
      <c r="J20" s="34"/>
    </row>
    <row r="21" customHeight="1" spans="1:10">
      <c r="A21" s="14"/>
      <c r="B21" s="19"/>
      <c r="C21" s="18"/>
      <c r="D21" s="18"/>
      <c r="E21" s="14"/>
      <c r="F21" s="30"/>
      <c r="G21" s="30"/>
      <c r="H21" s="30"/>
      <c r="I21" s="30"/>
      <c r="J21" s="34"/>
    </row>
    <row r="22" customHeight="1" spans="1:10">
      <c r="A22" s="14"/>
      <c r="B22" s="19"/>
      <c r="C22" s="18"/>
      <c r="D22" s="18"/>
      <c r="E22" s="14"/>
      <c r="F22" s="30"/>
      <c r="G22" s="30"/>
      <c r="H22" s="30"/>
      <c r="I22" s="30"/>
      <c r="J22" s="34"/>
    </row>
    <row r="23" customHeight="1" spans="1:10">
      <c r="A23" s="14"/>
      <c r="B23" s="19"/>
      <c r="C23" s="18"/>
      <c r="D23" s="18"/>
      <c r="E23" s="14"/>
      <c r="F23" s="30"/>
      <c r="G23" s="30"/>
      <c r="H23" s="30"/>
      <c r="I23" s="30"/>
      <c r="J23" s="34"/>
    </row>
    <row r="24" customHeight="1" spans="1:10">
      <c r="A24" s="14"/>
      <c r="B24" s="19"/>
      <c r="C24" s="18"/>
      <c r="D24" s="18"/>
      <c r="E24" s="14"/>
      <c r="F24" s="30"/>
      <c r="G24" s="30"/>
      <c r="H24" s="30"/>
      <c r="I24" s="30"/>
      <c r="J24" s="34"/>
    </row>
    <row r="25" customHeight="1" spans="1:10">
      <c r="A25" s="14"/>
      <c r="B25" s="19"/>
      <c r="C25" s="18"/>
      <c r="D25" s="18"/>
      <c r="E25" s="14"/>
      <c r="F25" s="30"/>
      <c r="G25" s="30"/>
      <c r="H25" s="30"/>
      <c r="I25" s="30"/>
      <c r="J25" s="34"/>
    </row>
    <row r="26" customHeight="1" spans="1:10">
      <c r="A26" s="14"/>
      <c r="B26" s="19"/>
      <c r="C26" s="18"/>
      <c r="D26" s="18"/>
      <c r="E26" s="14"/>
      <c r="F26" s="30"/>
      <c r="G26" s="30"/>
      <c r="H26" s="30"/>
      <c r="I26" s="30"/>
      <c r="J26" s="34"/>
    </row>
    <row r="27" customHeight="1" spans="1:10">
      <c r="A27" s="20" t="s">
        <v>673</v>
      </c>
      <c r="B27" s="22"/>
      <c r="C27" s="18"/>
      <c r="D27" s="18"/>
      <c r="E27" s="34"/>
      <c r="F27" s="30">
        <f>SUM(F6:F26)</f>
        <v>0</v>
      </c>
      <c r="G27" s="30"/>
      <c r="H27" s="30">
        <f>SUM(H6:H26)</f>
        <v>0</v>
      </c>
      <c r="I27" s="30">
        <f>SUM(I6:I26)</f>
        <v>0</v>
      </c>
      <c r="J27" s="34"/>
    </row>
    <row r="28" customHeight="1" spans="1:8">
      <c r="A28" s="46" t="str">
        <f>封面!D11&amp;封面!G11</f>
        <v>产权持有单位填表人：徐萍</v>
      </c>
      <c r="H28" s="10" t="str">
        <f>"评估人员："&amp;封面!G38</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I16" display="返回索引页"/>
    <hyperlink ref="B1" location="流动负债汇总!B16"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Roman,常规"5-11
&amp;"宋体,常规"共&amp;"Times New Roman,常规"&amp;N&amp;"宋体,常规"页第&amp;"Times New Roman,常规"&amp;P&amp;"宋体,常规"页</oddHeader>
  </headerFooter>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I3"/>
    </sheetView>
  </sheetViews>
  <sheetFormatPr defaultColWidth="9" defaultRowHeight="15.75" customHeight="1"/>
  <cols>
    <col min="1" max="1" width="6" style="3" customWidth="1"/>
    <col min="2" max="2" width="25" style="3" customWidth="1"/>
    <col min="3" max="3" width="12.75" style="3" customWidth="1"/>
    <col min="4" max="4" width="21.5" style="3" customWidth="1"/>
    <col min="5" max="6" width="16.5" style="3" hidden="1" customWidth="1" outlineLevel="1"/>
    <col min="7" max="7" width="20" style="3" customWidth="1" collapsed="1"/>
    <col min="8" max="8" width="20"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729</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430</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673</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7" display="返回索引页"/>
    <hyperlink ref="B1" location="流动负债汇总!B17"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Roman,常规"5-12
&amp;"宋体,常规"共&amp;"Times New Roman,常规"&amp;N&amp;"宋体,常规"页第&amp;"Times New Roman,常规"&amp;P&amp;"宋体,常规"页</oddHead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30"/>
  <sheetViews>
    <sheetView zoomScale="85" zoomScaleNormal="85" workbookViewId="0">
      <selection activeCell="A3" sqref="A3:H3"/>
    </sheetView>
  </sheetViews>
  <sheetFormatPr defaultColWidth="9" defaultRowHeight="15.75" customHeight="1" outlineLevelCol="6"/>
  <cols>
    <col min="1" max="1" width="8.125" style="3" customWidth="1"/>
    <col min="2" max="2" width="25.5" style="3" customWidth="1"/>
    <col min="3" max="3" width="19.125" style="3" hidden="1" customWidth="1" outlineLevel="1"/>
    <col min="4" max="4" width="25" style="3" customWidth="1" collapsed="1"/>
    <col min="5" max="6" width="25" style="3" customWidth="1"/>
    <col min="7" max="7" width="12.625" style="3" customWidth="1"/>
    <col min="8" max="16384" width="9" style="3"/>
  </cols>
  <sheetData>
    <row r="1" spans="1:7">
      <c r="A1" s="4" t="s">
        <v>118</v>
      </c>
      <c r="B1" s="5" t="s">
        <v>240</v>
      </c>
      <c r="C1" s="6"/>
      <c r="D1" s="6"/>
      <c r="E1" s="6"/>
      <c r="F1" s="6"/>
      <c r="G1" s="6"/>
    </row>
    <row r="2" s="1" customFormat="1" ht="30" customHeight="1" spans="1:7">
      <c r="A2" s="7" t="s">
        <v>730</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731</v>
      </c>
      <c r="B6" s="65" t="s">
        <v>72</v>
      </c>
      <c r="C6" s="30">
        <f>长期借款!H27</f>
        <v>0</v>
      </c>
      <c r="D6" s="30">
        <f>长期借款!J27</f>
        <v>0</v>
      </c>
      <c r="E6" s="30">
        <f>长期借款!L27</f>
        <v>0</v>
      </c>
      <c r="F6" s="30">
        <f t="shared" ref="F6:F12" si="0">E6-D6</f>
        <v>0</v>
      </c>
      <c r="G6" s="66" t="str">
        <f t="shared" ref="G6:G12" si="1">IF(D6=0,"",F6/D6*100)</f>
        <v/>
      </c>
    </row>
    <row r="7" customHeight="1" spans="1:7">
      <c r="A7" s="63" t="s">
        <v>732</v>
      </c>
      <c r="B7" s="65" t="s">
        <v>74</v>
      </c>
      <c r="C7" s="30">
        <f>应付债券!G27</f>
        <v>0</v>
      </c>
      <c r="D7" s="30">
        <f>应付债券!I27</f>
        <v>0</v>
      </c>
      <c r="E7" s="30">
        <f>应付债券!J27</f>
        <v>0</v>
      </c>
      <c r="F7" s="30">
        <f t="shared" si="0"/>
        <v>0</v>
      </c>
      <c r="G7" s="66" t="str">
        <f t="shared" si="1"/>
        <v/>
      </c>
    </row>
    <row r="8" customHeight="1" spans="1:7">
      <c r="A8" s="63" t="s">
        <v>733</v>
      </c>
      <c r="B8" s="65" t="s">
        <v>76</v>
      </c>
      <c r="C8" s="30">
        <f>长期应付款!G27</f>
        <v>0</v>
      </c>
      <c r="D8" s="30">
        <f>长期应付款!K27</f>
        <v>0</v>
      </c>
      <c r="E8" s="30">
        <f>长期应付款!L27</f>
        <v>0</v>
      </c>
      <c r="F8" s="30">
        <f t="shared" si="0"/>
        <v>0</v>
      </c>
      <c r="G8" s="66" t="str">
        <f t="shared" si="1"/>
        <v/>
      </c>
    </row>
    <row r="9" customHeight="1" spans="1:7">
      <c r="A9" s="63" t="s">
        <v>734</v>
      </c>
      <c r="B9" s="65" t="s">
        <v>78</v>
      </c>
      <c r="C9" s="30">
        <f>专项应付款!D27</f>
        <v>0</v>
      </c>
      <c r="D9" s="30">
        <f>专项应付款!F27</f>
        <v>0</v>
      </c>
      <c r="E9" s="30">
        <f>专项应付款!G27</f>
        <v>0</v>
      </c>
      <c r="F9" s="30">
        <f t="shared" si="0"/>
        <v>0</v>
      </c>
      <c r="G9" s="66" t="str">
        <f t="shared" si="1"/>
        <v/>
      </c>
    </row>
    <row r="10" customHeight="1" spans="1:7">
      <c r="A10" s="63" t="s">
        <v>735</v>
      </c>
      <c r="B10" s="65" t="s">
        <v>80</v>
      </c>
      <c r="C10" s="30">
        <f>预计负债!E27</f>
        <v>0</v>
      </c>
      <c r="D10" s="30">
        <f>预计负债!G27</f>
        <v>0</v>
      </c>
      <c r="E10" s="30">
        <f>预计负债!H27</f>
        <v>0</v>
      </c>
      <c r="F10" s="30">
        <f t="shared" si="0"/>
        <v>0</v>
      </c>
      <c r="G10" s="66" t="str">
        <f t="shared" si="1"/>
        <v/>
      </c>
    </row>
    <row r="11" customHeight="1" spans="1:7">
      <c r="A11" s="63" t="s">
        <v>736</v>
      </c>
      <c r="B11" s="65" t="s">
        <v>82</v>
      </c>
      <c r="C11" s="30">
        <f>递延所得税负债!D27</f>
        <v>0</v>
      </c>
      <c r="D11" s="30">
        <f>递延所得税负债!F27</f>
        <v>0</v>
      </c>
      <c r="E11" s="30">
        <f>递延所得税负债!G27</f>
        <v>0</v>
      </c>
      <c r="F11" s="30">
        <f t="shared" si="0"/>
        <v>0</v>
      </c>
      <c r="G11" s="66" t="str">
        <f t="shared" si="1"/>
        <v/>
      </c>
    </row>
    <row r="12" customHeight="1" spans="1:7">
      <c r="A12" s="63" t="s">
        <v>737</v>
      </c>
      <c r="B12" s="65" t="s">
        <v>84</v>
      </c>
      <c r="C12" s="30">
        <f>其他非流动负债!E27</f>
        <v>0</v>
      </c>
      <c r="D12" s="30">
        <f>其他非流动负债!G27</f>
        <v>0</v>
      </c>
      <c r="E12" s="30">
        <f>其他非流动负债!H27</f>
        <v>0</v>
      </c>
      <c r="F12" s="30">
        <f t="shared" si="0"/>
        <v>0</v>
      </c>
      <c r="G12" s="66" t="str">
        <f t="shared" si="1"/>
        <v/>
      </c>
    </row>
    <row r="13" customHeight="1" spans="1:7">
      <c r="A13" s="14"/>
      <c r="B13" s="34"/>
      <c r="C13" s="30"/>
      <c r="D13" s="30"/>
      <c r="E13" s="30"/>
      <c r="F13" s="30"/>
      <c r="G13" s="66"/>
    </row>
    <row r="14" customHeight="1" spans="1:7">
      <c r="A14" s="14"/>
      <c r="B14" s="34"/>
      <c r="C14" s="30"/>
      <c r="D14" s="30"/>
      <c r="E14" s="30"/>
      <c r="F14" s="30"/>
      <c r="G14" s="66"/>
    </row>
    <row r="15" customHeight="1" spans="1:7">
      <c r="A15" s="14"/>
      <c r="B15" s="34"/>
      <c r="C15" s="30"/>
      <c r="D15" s="30"/>
      <c r="E15" s="30"/>
      <c r="F15" s="30"/>
      <c r="G15" s="66"/>
    </row>
    <row r="16" customHeight="1" spans="1:7">
      <c r="A16" s="14"/>
      <c r="B16" s="34"/>
      <c r="C16" s="30"/>
      <c r="D16" s="30"/>
      <c r="E16" s="30"/>
      <c r="F16" s="30"/>
      <c r="G16" s="66"/>
    </row>
    <row r="17" customHeight="1" spans="1:7">
      <c r="A17" s="14"/>
      <c r="B17" s="34"/>
      <c r="C17" s="30"/>
      <c r="D17" s="30"/>
      <c r="E17" s="30"/>
      <c r="F17" s="30"/>
      <c r="G17" s="66"/>
    </row>
    <row r="18" customHeight="1" spans="1:7">
      <c r="A18" s="14"/>
      <c r="B18" s="34"/>
      <c r="C18" s="30"/>
      <c r="D18" s="30"/>
      <c r="E18" s="30"/>
      <c r="F18" s="30"/>
      <c r="G18" s="66"/>
    </row>
    <row r="19" customHeight="1" spans="1:7">
      <c r="A19" s="14"/>
      <c r="B19" s="34"/>
      <c r="C19" s="30"/>
      <c r="D19" s="30"/>
      <c r="E19" s="30"/>
      <c r="F19" s="30"/>
      <c r="G19" s="66"/>
    </row>
    <row r="20" customHeight="1" spans="1:7">
      <c r="A20" s="14"/>
      <c r="B20" s="34"/>
      <c r="C20" s="30"/>
      <c r="D20" s="30"/>
      <c r="E20" s="30"/>
      <c r="F20" s="30"/>
      <c r="G20" s="66"/>
    </row>
    <row r="21" customHeight="1" spans="1:7">
      <c r="A21" s="14"/>
      <c r="B21" s="34"/>
      <c r="C21" s="30"/>
      <c r="D21" s="30"/>
      <c r="E21" s="30"/>
      <c r="F21" s="30"/>
      <c r="G21" s="66"/>
    </row>
    <row r="22" customHeight="1" spans="1:7">
      <c r="A22" s="14"/>
      <c r="B22" s="34"/>
      <c r="C22" s="30"/>
      <c r="D22" s="30"/>
      <c r="E22" s="30"/>
      <c r="F22" s="30"/>
      <c r="G22" s="66"/>
    </row>
    <row r="23" customHeight="1" spans="1:7">
      <c r="A23" s="14"/>
      <c r="B23" s="34"/>
      <c r="C23" s="30"/>
      <c r="D23" s="30"/>
      <c r="E23" s="30"/>
      <c r="F23" s="30"/>
      <c r="G23" s="66"/>
    </row>
    <row r="24" customHeight="1" spans="1:7">
      <c r="A24" s="14"/>
      <c r="B24" s="34"/>
      <c r="C24" s="30"/>
      <c r="D24" s="30"/>
      <c r="E24" s="30"/>
      <c r="F24" s="30"/>
      <c r="G24" s="66"/>
    </row>
    <row r="25" customHeight="1" spans="1:7">
      <c r="A25" s="14"/>
      <c r="B25" s="34"/>
      <c r="C25" s="30"/>
      <c r="D25" s="30"/>
      <c r="E25" s="30"/>
      <c r="F25" s="30"/>
      <c r="G25" s="66"/>
    </row>
    <row r="26" customHeight="1" spans="1:7">
      <c r="A26" s="63"/>
      <c r="B26" s="67"/>
      <c r="C26" s="30"/>
      <c r="D26" s="30"/>
      <c r="E26" s="30"/>
      <c r="F26" s="30"/>
      <c r="G26" s="66"/>
    </row>
    <row r="27" customHeight="1" spans="1:7">
      <c r="A27" s="63"/>
      <c r="B27" s="67"/>
      <c r="C27" s="30"/>
      <c r="D27" s="30"/>
      <c r="E27" s="30"/>
      <c r="F27" s="30"/>
      <c r="G27" s="66"/>
    </row>
    <row r="28" customHeight="1" spans="1:7">
      <c r="A28" s="63" t="s">
        <v>738</v>
      </c>
      <c r="B28" s="14" t="s">
        <v>224</v>
      </c>
      <c r="C28" s="30">
        <f>SUM(C6:C27)</f>
        <v>0</v>
      </c>
      <c r="D28" s="30">
        <f>SUM(D6:D27)</f>
        <v>0</v>
      </c>
      <c r="E28" s="30">
        <f>SUM(E6:E27)</f>
        <v>0</v>
      </c>
      <c r="F28" s="30">
        <f>SUM(F6:F27)</f>
        <v>0</v>
      </c>
      <c r="G28" s="66" t="str">
        <f>IF(D28=0,"",F28/D28*100)</f>
        <v/>
      </c>
    </row>
    <row r="29" customHeight="1" spans="1:5">
      <c r="A29" s="46" t="str">
        <f>封面!D11&amp;封面!G11</f>
        <v>产权持有单位填表人：徐萍</v>
      </c>
      <c r="E29" s="3" t="str">
        <f>"评估人员："&amp;封面!G38</f>
        <v>评估人员：</v>
      </c>
    </row>
    <row r="30" customHeight="1" spans="1:1">
      <c r="A30" s="46" t="str">
        <f>CONCATENATE(封面!D13,封面!F13,封面!G13,封面!H13,封面!I13,封面!J13,封面!K13)</f>
        <v>填表日期：2022年4月1日</v>
      </c>
    </row>
  </sheetData>
  <mergeCells count="2">
    <mergeCell ref="A2:G2"/>
    <mergeCell ref="A3:G3"/>
  </mergeCells>
  <hyperlinks>
    <hyperlink ref="A1" location="索引目录!G20" display="返回索引页"/>
    <hyperlink ref="B1" location="分类汇总!B53" display="返回"/>
    <hyperlink ref="B6" location="长期借款!B1" display="长期借款"/>
    <hyperlink ref="B7" location="应付债券!B1" display="应付债券"/>
    <hyperlink ref="B8" location="长期应付款!B1" display="长期应付款"/>
    <hyperlink ref="B9" location="专项应付款!B1" display="专项应付款"/>
    <hyperlink ref="B10" location="预计负债!B1" display="预计负债"/>
    <hyperlink ref="B11" location="递延所得税负债!B1" display="递延所得税负债"/>
    <hyperlink ref="B12" location="其他非流动负债!B1" display="其他非流动负债"/>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Roman,常规"6
&amp;"宋体,常规"共&amp;"Times New Roman,常规"&amp;N&amp;"宋体,常规"页第&amp;"Times New Roman,常规"&amp;P&amp;"宋体,常规"页</oddHead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M3"/>
    </sheetView>
  </sheetViews>
  <sheetFormatPr defaultColWidth="9" defaultRowHeight="15.75" customHeight="1"/>
  <cols>
    <col min="1" max="1" width="5.5" style="3" customWidth="1"/>
    <col min="2" max="2" width="22.875" style="3" customWidth="1"/>
    <col min="3" max="4" width="8.75" style="3" customWidth="1"/>
    <col min="5" max="5" width="8.375" style="3" customWidth="1"/>
    <col min="6" max="6" width="6.125" style="3" customWidth="1"/>
    <col min="7" max="7" width="10" style="3" customWidth="1"/>
    <col min="8" max="9" width="13.125" style="3" hidden="1" customWidth="1" outlineLevel="1"/>
    <col min="10" max="10" width="14.375" style="3" customWidth="1" collapsed="1"/>
    <col min="11" max="11" width="11.875" style="3" customWidth="1"/>
    <col min="12" max="12" width="14.37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739</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25"/>
      <c r="I3" s="25"/>
      <c r="J3" s="25"/>
      <c r="K3" s="25"/>
      <c r="L3" s="25"/>
      <c r="M3" s="25"/>
    </row>
    <row r="4" customHeight="1" spans="1:13">
      <c r="A4" s="10" t="str">
        <f>封面!D7&amp;封面!F7</f>
        <v>产权持有单位：黑龙江龙煤矿山建设有限公司</v>
      </c>
      <c r="M4" s="33" t="s">
        <v>147</v>
      </c>
    </row>
    <row r="5" s="2" customFormat="1" customHeight="1" spans="1:13">
      <c r="A5" s="11" t="s">
        <v>210</v>
      </c>
      <c r="B5" s="11" t="s">
        <v>690</v>
      </c>
      <c r="C5" s="11" t="s">
        <v>364</v>
      </c>
      <c r="D5" s="11" t="s">
        <v>467</v>
      </c>
      <c r="E5" s="11" t="s">
        <v>691</v>
      </c>
      <c r="F5" s="11" t="s">
        <v>315</v>
      </c>
      <c r="G5" s="11" t="s">
        <v>692</v>
      </c>
      <c r="H5" s="12" t="s">
        <v>243</v>
      </c>
      <c r="I5" s="12" t="s">
        <v>318</v>
      </c>
      <c r="J5" s="11" t="s">
        <v>245</v>
      </c>
      <c r="K5" s="11" t="s">
        <v>693</v>
      </c>
      <c r="L5" s="11" t="s">
        <v>246</v>
      </c>
      <c r="M5" s="11" t="s">
        <v>213</v>
      </c>
    </row>
    <row r="6" customHeight="1" spans="1:13">
      <c r="A6" s="14"/>
      <c r="B6" s="19"/>
      <c r="C6" s="18"/>
      <c r="D6" s="18"/>
      <c r="E6" s="18"/>
      <c r="F6" s="14"/>
      <c r="G6" s="30"/>
      <c r="H6" s="30"/>
      <c r="I6" s="30"/>
      <c r="J6" s="30"/>
      <c r="K6" s="60"/>
      <c r="L6" s="30"/>
      <c r="M6" s="34"/>
    </row>
    <row r="7" customHeight="1" spans="1:13">
      <c r="A7" s="14"/>
      <c r="B7" s="19"/>
      <c r="C7" s="18"/>
      <c r="D7" s="18"/>
      <c r="E7" s="14"/>
      <c r="F7" s="14"/>
      <c r="G7" s="30"/>
      <c r="H7" s="30"/>
      <c r="I7" s="30"/>
      <c r="J7" s="30"/>
      <c r="K7" s="60"/>
      <c r="L7" s="30"/>
      <c r="M7" s="34"/>
    </row>
    <row r="8" customHeight="1" spans="1:13">
      <c r="A8" s="14"/>
      <c r="B8" s="19"/>
      <c r="C8" s="18"/>
      <c r="D8" s="18"/>
      <c r="E8" s="14"/>
      <c r="F8" s="14"/>
      <c r="G8" s="30"/>
      <c r="H8" s="30"/>
      <c r="I8" s="30"/>
      <c r="J8" s="30"/>
      <c r="K8" s="60"/>
      <c r="L8" s="30"/>
      <c r="M8" s="34"/>
    </row>
    <row r="9" customHeight="1" spans="1:13">
      <c r="A9" s="14"/>
      <c r="B9" s="19"/>
      <c r="C9" s="18"/>
      <c r="D9" s="18"/>
      <c r="E9" s="14"/>
      <c r="F9" s="14"/>
      <c r="G9" s="30"/>
      <c r="H9" s="30"/>
      <c r="I9" s="30"/>
      <c r="J9" s="30"/>
      <c r="K9" s="60"/>
      <c r="L9" s="30"/>
      <c r="M9" s="34"/>
    </row>
    <row r="10" customHeight="1" spans="1:13">
      <c r="A10" s="14"/>
      <c r="B10" s="19"/>
      <c r="C10" s="18"/>
      <c r="D10" s="18"/>
      <c r="E10" s="14"/>
      <c r="F10" s="14"/>
      <c r="G10" s="30"/>
      <c r="H10" s="30"/>
      <c r="I10" s="30"/>
      <c r="J10" s="30"/>
      <c r="K10" s="60"/>
      <c r="L10" s="30"/>
      <c r="M10" s="34"/>
    </row>
    <row r="11" customHeight="1" spans="1:13">
      <c r="A11" s="14"/>
      <c r="B11" s="19"/>
      <c r="C11" s="18"/>
      <c r="D11" s="18"/>
      <c r="E11" s="14"/>
      <c r="F11" s="14"/>
      <c r="G11" s="30"/>
      <c r="H11" s="30"/>
      <c r="I11" s="30"/>
      <c r="J11" s="30"/>
      <c r="K11" s="60"/>
      <c r="L11" s="30"/>
      <c r="M11" s="34"/>
    </row>
    <row r="12" customHeight="1" spans="1:13">
      <c r="A12" s="14"/>
      <c r="B12" s="19"/>
      <c r="C12" s="18"/>
      <c r="D12" s="18"/>
      <c r="E12" s="14"/>
      <c r="F12" s="14"/>
      <c r="G12" s="30"/>
      <c r="H12" s="30"/>
      <c r="I12" s="30"/>
      <c r="J12" s="30"/>
      <c r="K12" s="60"/>
      <c r="L12" s="30"/>
      <c r="M12" s="34"/>
    </row>
    <row r="13" customHeight="1" spans="1:13">
      <c r="A13" s="14"/>
      <c r="B13" s="19"/>
      <c r="C13" s="18"/>
      <c r="D13" s="18"/>
      <c r="E13" s="14"/>
      <c r="F13" s="14"/>
      <c r="G13" s="30"/>
      <c r="H13" s="30"/>
      <c r="I13" s="30"/>
      <c r="J13" s="30"/>
      <c r="K13" s="60"/>
      <c r="L13" s="30"/>
      <c r="M13" s="34"/>
    </row>
    <row r="14" customHeight="1" spans="1:13">
      <c r="A14" s="14"/>
      <c r="B14" s="19"/>
      <c r="C14" s="18"/>
      <c r="D14" s="18"/>
      <c r="E14" s="14"/>
      <c r="F14" s="14"/>
      <c r="G14" s="30"/>
      <c r="H14" s="30"/>
      <c r="I14" s="30"/>
      <c r="J14" s="30"/>
      <c r="K14" s="60"/>
      <c r="L14" s="30"/>
      <c r="M14" s="34"/>
    </row>
    <row r="15" customHeight="1" spans="1:13">
      <c r="A15" s="14"/>
      <c r="B15" s="19"/>
      <c r="C15" s="18"/>
      <c r="D15" s="18"/>
      <c r="E15" s="14"/>
      <c r="F15" s="14"/>
      <c r="G15" s="30"/>
      <c r="H15" s="30"/>
      <c r="I15" s="30"/>
      <c r="J15" s="30"/>
      <c r="K15" s="60"/>
      <c r="L15" s="30"/>
      <c r="M15" s="34"/>
    </row>
    <row r="16" customHeight="1" spans="1:13">
      <c r="A16" s="14"/>
      <c r="B16" s="19"/>
      <c r="C16" s="18"/>
      <c r="D16" s="18"/>
      <c r="E16" s="14"/>
      <c r="F16" s="14"/>
      <c r="G16" s="30"/>
      <c r="H16" s="30"/>
      <c r="I16" s="30"/>
      <c r="J16" s="30"/>
      <c r="K16" s="60"/>
      <c r="L16" s="30"/>
      <c r="M16" s="34"/>
    </row>
    <row r="17" customHeight="1" spans="1:13">
      <c r="A17" s="14"/>
      <c r="B17" s="19"/>
      <c r="C17" s="18"/>
      <c r="D17" s="18"/>
      <c r="E17" s="14"/>
      <c r="F17" s="14"/>
      <c r="G17" s="30"/>
      <c r="H17" s="30"/>
      <c r="I17" s="30"/>
      <c r="J17" s="30"/>
      <c r="K17" s="60"/>
      <c r="L17" s="30"/>
      <c r="M17" s="34"/>
    </row>
    <row r="18" customHeight="1" spans="1:13">
      <c r="A18" s="14"/>
      <c r="B18" s="19"/>
      <c r="C18" s="18"/>
      <c r="D18" s="18"/>
      <c r="E18" s="14"/>
      <c r="F18" s="14"/>
      <c r="G18" s="30"/>
      <c r="H18" s="30"/>
      <c r="I18" s="30"/>
      <c r="J18" s="30"/>
      <c r="K18" s="60"/>
      <c r="L18" s="30"/>
      <c r="M18" s="34"/>
    </row>
    <row r="19" customHeight="1" spans="1:13">
      <c r="A19" s="14"/>
      <c r="B19" s="19"/>
      <c r="C19" s="18"/>
      <c r="D19" s="18"/>
      <c r="E19" s="14"/>
      <c r="F19" s="14"/>
      <c r="G19" s="30"/>
      <c r="H19" s="30"/>
      <c r="I19" s="30"/>
      <c r="J19" s="30"/>
      <c r="K19" s="60"/>
      <c r="L19" s="30"/>
      <c r="M19" s="34"/>
    </row>
    <row r="20" customHeight="1" spans="1:13">
      <c r="A20" s="14"/>
      <c r="B20" s="19"/>
      <c r="C20" s="18"/>
      <c r="D20" s="18"/>
      <c r="E20" s="14"/>
      <c r="F20" s="14"/>
      <c r="G20" s="30"/>
      <c r="H20" s="30"/>
      <c r="I20" s="30"/>
      <c r="J20" s="30"/>
      <c r="K20" s="60"/>
      <c r="L20" s="30"/>
      <c r="M20" s="34"/>
    </row>
    <row r="21" customHeight="1" spans="1:13">
      <c r="A21" s="14"/>
      <c r="B21" s="19"/>
      <c r="C21" s="18"/>
      <c r="D21" s="18"/>
      <c r="E21" s="14"/>
      <c r="F21" s="14"/>
      <c r="G21" s="30"/>
      <c r="H21" s="30"/>
      <c r="I21" s="30"/>
      <c r="J21" s="30"/>
      <c r="K21" s="60"/>
      <c r="L21" s="30"/>
      <c r="M21" s="34"/>
    </row>
    <row r="22" customHeight="1" spans="1:13">
      <c r="A22" s="14"/>
      <c r="B22" s="19"/>
      <c r="C22" s="18"/>
      <c r="D22" s="18"/>
      <c r="E22" s="14"/>
      <c r="F22" s="14"/>
      <c r="G22" s="30"/>
      <c r="H22" s="30"/>
      <c r="I22" s="30"/>
      <c r="J22" s="30"/>
      <c r="K22" s="60"/>
      <c r="L22" s="30"/>
      <c r="M22" s="34"/>
    </row>
    <row r="23" customHeight="1" spans="1:13">
      <c r="A23" s="14"/>
      <c r="B23" s="19"/>
      <c r="C23" s="18"/>
      <c r="D23" s="18"/>
      <c r="E23" s="14"/>
      <c r="F23" s="14"/>
      <c r="G23" s="30"/>
      <c r="H23" s="30"/>
      <c r="I23" s="30"/>
      <c r="J23" s="30"/>
      <c r="K23" s="60"/>
      <c r="L23" s="30"/>
      <c r="M23" s="34"/>
    </row>
    <row r="24" customHeight="1" spans="1:13">
      <c r="A24" s="14"/>
      <c r="B24" s="19"/>
      <c r="C24" s="18"/>
      <c r="D24" s="18"/>
      <c r="E24" s="14"/>
      <c r="F24" s="14"/>
      <c r="G24" s="30"/>
      <c r="H24" s="30"/>
      <c r="I24" s="30"/>
      <c r="J24" s="30"/>
      <c r="K24" s="60"/>
      <c r="L24" s="30"/>
      <c r="M24" s="34"/>
    </row>
    <row r="25" customHeight="1" spans="1:13">
      <c r="A25" s="14"/>
      <c r="B25" s="19"/>
      <c r="C25" s="18"/>
      <c r="D25" s="18"/>
      <c r="E25" s="14"/>
      <c r="F25" s="14"/>
      <c r="G25" s="30"/>
      <c r="H25" s="30"/>
      <c r="I25" s="30"/>
      <c r="J25" s="30"/>
      <c r="K25" s="60"/>
      <c r="L25" s="30"/>
      <c r="M25" s="34"/>
    </row>
    <row r="26" customHeight="1" spans="1:13">
      <c r="A26" s="14"/>
      <c r="B26" s="19"/>
      <c r="C26" s="18"/>
      <c r="D26" s="18"/>
      <c r="E26" s="14"/>
      <c r="F26" s="14"/>
      <c r="G26" s="30"/>
      <c r="H26" s="30"/>
      <c r="I26" s="30"/>
      <c r="J26" s="30"/>
      <c r="K26" s="60"/>
      <c r="L26" s="30"/>
      <c r="M26" s="34"/>
    </row>
    <row r="27" customHeight="1" spans="1:13">
      <c r="A27" s="20" t="s">
        <v>673</v>
      </c>
      <c r="B27" s="22"/>
      <c r="C27" s="18"/>
      <c r="D27" s="18"/>
      <c r="E27" s="14"/>
      <c r="F27" s="14"/>
      <c r="G27" s="30"/>
      <c r="H27" s="30">
        <f>SUM(H6:H26)</f>
        <v>0</v>
      </c>
      <c r="I27" s="30"/>
      <c r="J27" s="30">
        <f>SUM(J6:J26)</f>
        <v>0</v>
      </c>
      <c r="K27" s="60"/>
      <c r="L27" s="30">
        <f>SUM(L6:L26)</f>
        <v>0</v>
      </c>
      <c r="M27" s="34"/>
    </row>
    <row r="28" customHeight="1" spans="1:10">
      <c r="A28" s="46" t="str">
        <f>封面!D11&amp;封面!G11</f>
        <v>产权持有单位填表人：徐萍</v>
      </c>
      <c r="J28" s="3" t="str">
        <f>"评估人员："&amp;封面!G38</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I20" display="返回索引页"/>
    <hyperlink ref="B1" location="'非流动负债汇总 '!B6"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Roman,常规"6-1
&amp;"宋体,常规"共&amp;"Times New Roman,常规"&amp;N&amp;"宋体,常规"页第&amp;"Times New Roman,常规"&amp;P&amp;"宋体,常规"页</oddHeader>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9"/>
  <sheetViews>
    <sheetView showGridLines="0" workbookViewId="0">
      <selection activeCell="A3" sqref="A3:K3"/>
    </sheetView>
  </sheetViews>
  <sheetFormatPr defaultColWidth="8.75" defaultRowHeight="12.75"/>
  <cols>
    <col min="1" max="1" width="4.5" style="3" customWidth="1"/>
    <col min="2" max="2" width="23.125" style="3" customWidth="1"/>
    <col min="3" max="3" width="9.375" style="3" customWidth="1"/>
    <col min="4" max="5" width="11.625" style="3" customWidth="1"/>
    <col min="6" max="6" width="11.25" style="3" customWidth="1"/>
    <col min="7" max="8" width="17.25" style="3" hidden="1" customWidth="1" outlineLevel="1"/>
    <col min="9" max="9" width="17.25" style="3" customWidth="1" collapsed="1"/>
    <col min="10" max="10" width="17.25" style="3" customWidth="1"/>
    <col min="11" max="11" width="15.375" style="3" customWidth="1"/>
    <col min="12" max="16384" width="8.75" style="3"/>
  </cols>
  <sheetData>
    <row r="1" ht="14.25" spans="1:11">
      <c r="A1" s="4" t="s">
        <v>118</v>
      </c>
      <c r="B1" s="5" t="s">
        <v>240</v>
      </c>
      <c r="C1" s="6"/>
      <c r="D1" s="6"/>
      <c r="E1" s="6"/>
      <c r="F1" s="6"/>
      <c r="G1" s="6"/>
      <c r="H1" s="6"/>
      <c r="I1" s="6"/>
      <c r="J1" s="6"/>
      <c r="K1" s="6"/>
    </row>
    <row r="2" s="1" customFormat="1" ht="21" customHeight="1" spans="1:11">
      <c r="A2" s="57" t="s">
        <v>740</v>
      </c>
      <c r="B2" s="48"/>
      <c r="C2" s="48"/>
      <c r="D2" s="48"/>
      <c r="E2" s="48"/>
      <c r="F2" s="48"/>
      <c r="G2" s="48"/>
      <c r="H2" s="48"/>
      <c r="I2" s="48"/>
      <c r="J2" s="48"/>
      <c r="K2" s="48"/>
    </row>
    <row r="3" ht="14.1" customHeight="1" spans="1:11">
      <c r="A3" s="9" t="str">
        <f>CONCATENATE(封面!D9,封面!F9,封面!G9,封面!H9,封面!I9,封面!J9,封面!K9)</f>
        <v>评估基准日：2022年3月28日</v>
      </c>
      <c r="B3" s="9"/>
      <c r="C3" s="9"/>
      <c r="D3" s="9"/>
      <c r="E3" s="9"/>
      <c r="F3" s="9"/>
      <c r="G3" s="9"/>
      <c r="H3" s="9"/>
      <c r="I3" s="9"/>
      <c r="J3" s="25"/>
      <c r="K3" s="25"/>
    </row>
    <row r="4" ht="15.75" customHeight="1" spans="1:11">
      <c r="A4" s="10" t="str">
        <f>封面!D7&amp;封面!F7</f>
        <v>产权持有单位：黑龙江龙煤矿山建设有限公司</v>
      </c>
      <c r="K4" s="33" t="s">
        <v>147</v>
      </c>
    </row>
    <row r="5" ht="15.75" customHeight="1" spans="1:11">
      <c r="A5" s="11" t="s">
        <v>210</v>
      </c>
      <c r="B5" s="11" t="s">
        <v>741</v>
      </c>
      <c r="C5" s="11" t="s">
        <v>466</v>
      </c>
      <c r="D5" s="11" t="s">
        <v>364</v>
      </c>
      <c r="E5" s="11" t="s">
        <v>467</v>
      </c>
      <c r="F5" s="11" t="s">
        <v>742</v>
      </c>
      <c r="G5" s="12" t="s">
        <v>243</v>
      </c>
      <c r="H5" s="12" t="s">
        <v>318</v>
      </c>
      <c r="I5" s="11" t="s">
        <v>245</v>
      </c>
      <c r="J5" s="11" t="s">
        <v>246</v>
      </c>
      <c r="K5" s="14" t="s">
        <v>743</v>
      </c>
    </row>
    <row r="6" ht="15.75" customHeight="1" spans="1:11">
      <c r="A6" s="14"/>
      <c r="B6" s="19"/>
      <c r="C6" s="14"/>
      <c r="D6" s="14"/>
      <c r="E6" s="14"/>
      <c r="F6" s="14"/>
      <c r="G6" s="30"/>
      <c r="H6" s="30"/>
      <c r="I6" s="30"/>
      <c r="J6" s="30"/>
      <c r="K6" s="34"/>
    </row>
    <row r="7" ht="15.75" customHeight="1" spans="1:11">
      <c r="A7" s="14"/>
      <c r="B7" s="19"/>
      <c r="C7" s="14"/>
      <c r="D7" s="14"/>
      <c r="E7" s="14"/>
      <c r="F7" s="14"/>
      <c r="G7" s="30"/>
      <c r="H7" s="30"/>
      <c r="I7" s="30"/>
      <c r="J7" s="30"/>
      <c r="K7" s="34"/>
    </row>
    <row r="8" ht="15.75" customHeight="1" spans="1:11">
      <c r="A8" s="14"/>
      <c r="B8" s="19"/>
      <c r="C8" s="14"/>
      <c r="D8" s="14"/>
      <c r="E8" s="14"/>
      <c r="F8" s="14"/>
      <c r="G8" s="30"/>
      <c r="H8" s="30"/>
      <c r="I8" s="30"/>
      <c r="J8" s="30"/>
      <c r="K8" s="34"/>
    </row>
    <row r="9" ht="15.75" customHeight="1" spans="1:11">
      <c r="A9" s="14"/>
      <c r="B9" s="19"/>
      <c r="C9" s="14"/>
      <c r="D9" s="14"/>
      <c r="E9" s="14"/>
      <c r="F9" s="14"/>
      <c r="G9" s="30"/>
      <c r="H9" s="30"/>
      <c r="I9" s="30"/>
      <c r="J9" s="30"/>
      <c r="K9" s="34"/>
    </row>
    <row r="10" ht="15.75" customHeight="1" spans="1:11">
      <c r="A10" s="14"/>
      <c r="B10" s="19"/>
      <c r="C10" s="14"/>
      <c r="D10" s="14"/>
      <c r="E10" s="14"/>
      <c r="F10" s="14"/>
      <c r="G10" s="30"/>
      <c r="H10" s="30"/>
      <c r="I10" s="30"/>
      <c r="J10" s="30"/>
      <c r="K10" s="34"/>
    </row>
    <row r="11" ht="15.75" customHeight="1" spans="1:11">
      <c r="A11" s="14"/>
      <c r="B11" s="19"/>
      <c r="C11" s="14"/>
      <c r="D11" s="14"/>
      <c r="E11" s="14"/>
      <c r="F11" s="14"/>
      <c r="G11" s="30"/>
      <c r="H11" s="30"/>
      <c r="I11" s="30"/>
      <c r="J11" s="30"/>
      <c r="K11" s="34"/>
    </row>
    <row r="12" ht="15.75" customHeight="1" spans="1:11">
      <c r="A12" s="14"/>
      <c r="B12" s="19"/>
      <c r="C12" s="14"/>
      <c r="D12" s="14"/>
      <c r="E12" s="14"/>
      <c r="F12" s="14"/>
      <c r="G12" s="30"/>
      <c r="H12" s="30"/>
      <c r="I12" s="30"/>
      <c r="J12" s="30"/>
      <c r="K12" s="34"/>
    </row>
    <row r="13" ht="15.75" customHeight="1" spans="1:11">
      <c r="A13" s="14"/>
      <c r="B13" s="19"/>
      <c r="C13" s="14"/>
      <c r="D13" s="14"/>
      <c r="E13" s="14"/>
      <c r="F13" s="14"/>
      <c r="G13" s="30"/>
      <c r="H13" s="30"/>
      <c r="I13" s="30"/>
      <c r="J13" s="30"/>
      <c r="K13" s="34"/>
    </row>
    <row r="14" ht="15.75" customHeight="1" spans="1:11">
      <c r="A14" s="14"/>
      <c r="B14" s="19"/>
      <c r="C14" s="14"/>
      <c r="D14" s="14"/>
      <c r="E14" s="14"/>
      <c r="F14" s="14"/>
      <c r="G14" s="30"/>
      <c r="H14" s="30"/>
      <c r="I14" s="30"/>
      <c r="J14" s="30"/>
      <c r="K14" s="34"/>
    </row>
    <row r="15" ht="15.75" customHeight="1" spans="1:11">
      <c r="A15" s="14"/>
      <c r="B15" s="19"/>
      <c r="C15" s="14"/>
      <c r="D15" s="14"/>
      <c r="E15" s="14"/>
      <c r="F15" s="14"/>
      <c r="G15" s="30"/>
      <c r="H15" s="30"/>
      <c r="I15" s="30"/>
      <c r="J15" s="30"/>
      <c r="K15" s="34"/>
    </row>
    <row r="16" ht="15.75" customHeight="1" spans="1:11">
      <c r="A16" s="14"/>
      <c r="B16" s="19"/>
      <c r="C16" s="14"/>
      <c r="D16" s="14"/>
      <c r="E16" s="14"/>
      <c r="F16" s="14"/>
      <c r="G16" s="30"/>
      <c r="H16" s="30"/>
      <c r="I16" s="30"/>
      <c r="J16" s="30"/>
      <c r="K16" s="34"/>
    </row>
    <row r="17" ht="15.75" customHeight="1" spans="1:11">
      <c r="A17" s="14"/>
      <c r="B17" s="19"/>
      <c r="C17" s="14"/>
      <c r="D17" s="14"/>
      <c r="E17" s="14"/>
      <c r="F17" s="14"/>
      <c r="G17" s="30"/>
      <c r="H17" s="30"/>
      <c r="I17" s="30"/>
      <c r="J17" s="30"/>
      <c r="K17" s="34"/>
    </row>
    <row r="18" ht="15.75" customHeight="1" spans="1:11">
      <c r="A18" s="14"/>
      <c r="B18" s="19"/>
      <c r="C18" s="14"/>
      <c r="D18" s="14"/>
      <c r="E18" s="14"/>
      <c r="F18" s="14"/>
      <c r="G18" s="30"/>
      <c r="H18" s="30"/>
      <c r="I18" s="30"/>
      <c r="J18" s="30"/>
      <c r="K18" s="34"/>
    </row>
    <row r="19" ht="15.75" customHeight="1" spans="1:11">
      <c r="A19" s="14"/>
      <c r="B19" s="19"/>
      <c r="C19" s="14"/>
      <c r="D19" s="14"/>
      <c r="E19" s="14"/>
      <c r="F19" s="14"/>
      <c r="G19" s="30"/>
      <c r="H19" s="30"/>
      <c r="I19" s="30"/>
      <c r="J19" s="30"/>
      <c r="K19" s="34"/>
    </row>
    <row r="20" ht="15.75" customHeight="1" spans="1:11">
      <c r="A20" s="14"/>
      <c r="B20" s="19"/>
      <c r="C20" s="14"/>
      <c r="D20" s="14"/>
      <c r="E20" s="14"/>
      <c r="F20" s="14"/>
      <c r="G20" s="30"/>
      <c r="H20" s="30"/>
      <c r="I20" s="30"/>
      <c r="J20" s="30"/>
      <c r="K20" s="34"/>
    </row>
    <row r="21" ht="15.75" customHeight="1" spans="1:11">
      <c r="A21" s="14"/>
      <c r="B21" s="19"/>
      <c r="C21" s="14"/>
      <c r="D21" s="14"/>
      <c r="E21" s="14"/>
      <c r="F21" s="14"/>
      <c r="G21" s="30"/>
      <c r="H21" s="30"/>
      <c r="I21" s="30"/>
      <c r="J21" s="30"/>
      <c r="K21" s="34"/>
    </row>
    <row r="22" ht="15.75" customHeight="1" spans="1:11">
      <c r="A22" s="14"/>
      <c r="B22" s="19"/>
      <c r="C22" s="14"/>
      <c r="D22" s="14"/>
      <c r="E22" s="14"/>
      <c r="F22" s="14"/>
      <c r="G22" s="30"/>
      <c r="H22" s="30"/>
      <c r="I22" s="30"/>
      <c r="J22" s="30"/>
      <c r="K22" s="34"/>
    </row>
    <row r="23" ht="15.75" customHeight="1" spans="1:11">
      <c r="A23" s="14"/>
      <c r="B23" s="19"/>
      <c r="C23" s="14"/>
      <c r="D23" s="14"/>
      <c r="E23" s="14"/>
      <c r="F23" s="14"/>
      <c r="G23" s="30"/>
      <c r="H23" s="30"/>
      <c r="I23" s="30"/>
      <c r="J23" s="30"/>
      <c r="K23" s="34"/>
    </row>
    <row r="24" ht="15.75" customHeight="1" spans="1:11">
      <c r="A24" s="14"/>
      <c r="B24" s="19"/>
      <c r="C24" s="14"/>
      <c r="D24" s="14"/>
      <c r="E24" s="14"/>
      <c r="F24" s="14"/>
      <c r="G24" s="30"/>
      <c r="H24" s="30"/>
      <c r="I24" s="30"/>
      <c r="J24" s="30"/>
      <c r="K24" s="34"/>
    </row>
    <row r="25" ht="15.75" customHeight="1" spans="1:11">
      <c r="A25" s="14"/>
      <c r="B25" s="19"/>
      <c r="C25" s="14"/>
      <c r="D25" s="14"/>
      <c r="E25" s="14"/>
      <c r="F25" s="14"/>
      <c r="G25" s="30"/>
      <c r="H25" s="30"/>
      <c r="I25" s="30"/>
      <c r="J25" s="30"/>
      <c r="K25" s="34"/>
    </row>
    <row r="26" ht="15.75" customHeight="1" spans="1:11">
      <c r="A26" s="14"/>
      <c r="B26" s="19"/>
      <c r="C26" s="14"/>
      <c r="D26" s="14"/>
      <c r="E26" s="14"/>
      <c r="F26" s="14"/>
      <c r="G26" s="30"/>
      <c r="H26" s="30"/>
      <c r="I26" s="30"/>
      <c r="J26" s="30"/>
      <c r="K26" s="34"/>
    </row>
    <row r="27" ht="15.75" customHeight="1" spans="1:21">
      <c r="A27" s="20" t="s">
        <v>673</v>
      </c>
      <c r="B27" s="22"/>
      <c r="C27" s="14"/>
      <c r="D27" s="14"/>
      <c r="E27" s="14"/>
      <c r="F27" s="14"/>
      <c r="G27" s="30">
        <f>SUM(G6:G26)</f>
        <v>0</v>
      </c>
      <c r="H27" s="30"/>
      <c r="I27" s="30">
        <f>SUM(I6:I26)</f>
        <v>0</v>
      </c>
      <c r="J27" s="30">
        <f>SUM(J6:J26)</f>
        <v>0</v>
      </c>
      <c r="K27" s="58"/>
      <c r="L27" s="59"/>
      <c r="M27" s="59"/>
      <c r="N27" s="59"/>
      <c r="O27" s="59"/>
      <c r="P27" s="59"/>
      <c r="Q27" s="59"/>
      <c r="R27" s="59"/>
      <c r="S27" s="59"/>
      <c r="T27" s="59"/>
      <c r="U27" s="59"/>
    </row>
    <row r="28" ht="15.75" customHeight="1" spans="1:9">
      <c r="A28" s="46" t="str">
        <f>封面!D11&amp;封面!G11</f>
        <v>产权持有单位填表人：徐萍</v>
      </c>
      <c r="G28" s="10"/>
      <c r="H28" s="10"/>
      <c r="I28" s="10" t="str">
        <f>"评估人员："&amp;封面!G38</f>
        <v>评估人员：</v>
      </c>
    </row>
    <row r="29" ht="15.75" customHeight="1" spans="1:1">
      <c r="A29" s="46" t="str">
        <f>CONCATENATE(封面!D13,封面!F13,封面!G13,封面!H13,封面!I13,封面!J13,封面!K13)</f>
        <v>填表日期：2022年4月1日</v>
      </c>
    </row>
  </sheetData>
  <mergeCells count="3">
    <mergeCell ref="A2:K2"/>
    <mergeCell ref="A3:K3"/>
    <mergeCell ref="A27:B27"/>
  </mergeCells>
  <hyperlinks>
    <hyperlink ref="A1" location="索引目录!I21" display="返回索引页"/>
    <hyperlink ref="B1" location="'非流动负债汇总 '!B7" display="返回"/>
  </hyperlinks>
  <printOptions horizontalCentered="1"/>
  <pageMargins left="0.354166666666667" right="0.354166666666667" top="0.786805555555556" bottom="0.786805555555556" header="0.919444444444445" footer="0.511805555555556"/>
  <pageSetup paperSize="9" fitToHeight="0" orientation="landscape" horizontalDpi="300" verticalDpi="300"/>
  <headerFooter alignWithMargins="0">
    <oddHeader>&amp;R&amp;"宋体,常规"&amp;10表&amp;"Times New Roman,常规"6-2
&amp;"宋体,常规"共&amp;"Times New Roman,常规"&amp;N&amp;"宋体,常规"页第&amp;"Times New Roman,常规"&amp;P&amp;"宋体,常规"页</oddHead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M3"/>
    </sheetView>
  </sheetViews>
  <sheetFormatPr defaultColWidth="9" defaultRowHeight="15.75" customHeight="1"/>
  <cols>
    <col min="1" max="1" width="4.375" style="3" customWidth="1"/>
    <col min="2" max="2" width="22.875" style="3" customWidth="1"/>
    <col min="3" max="3" width="10.5" style="3" customWidth="1"/>
    <col min="4" max="4" width="15.5" style="3" customWidth="1"/>
    <col min="5" max="5" width="13.375" style="3" hidden="1" customWidth="1" outlineLevel="1"/>
    <col min="6" max="6" width="14.375" style="3" hidden="1" customWidth="1" outlineLevel="1"/>
    <col min="7" max="7" width="13.125" style="3" hidden="1" customWidth="1" outlineLevel="1"/>
    <col min="8" max="8" width="3" style="3" hidden="1" customWidth="1" outlineLevel="1"/>
    <col min="9" max="9" width="14.25" style="3" customWidth="1" collapsed="1"/>
    <col min="10" max="11" width="14.25" style="3" customWidth="1"/>
    <col min="12" max="12" width="14.375" style="3" customWidth="1"/>
    <col min="13" max="13" width="10.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744</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9"/>
      <c r="J3" s="9"/>
      <c r="K3" s="25"/>
      <c r="L3" s="25"/>
      <c r="M3" s="25"/>
    </row>
    <row r="4" customHeight="1" spans="1:13">
      <c r="A4" s="10" t="str">
        <f>封面!D7&amp;封面!F7</f>
        <v>产权持有单位：黑龙江龙煤矿山建设有限公司</v>
      </c>
      <c r="M4" s="33" t="s">
        <v>147</v>
      </c>
    </row>
    <row r="5" s="2" customFormat="1" customHeight="1" spans="1:13">
      <c r="A5" s="11" t="s">
        <v>210</v>
      </c>
      <c r="B5" s="11" t="s">
        <v>354</v>
      </c>
      <c r="C5" s="11" t="s">
        <v>364</v>
      </c>
      <c r="D5" s="11" t="s">
        <v>363</v>
      </c>
      <c r="E5" s="11" t="s">
        <v>243</v>
      </c>
      <c r="F5" s="11"/>
      <c r="G5" s="11"/>
      <c r="H5" s="50" t="s">
        <v>318</v>
      </c>
      <c r="I5" s="54" t="s">
        <v>245</v>
      </c>
      <c r="J5" s="55"/>
      <c r="K5" s="56"/>
      <c r="L5" s="11" t="s">
        <v>246</v>
      </c>
      <c r="M5" s="11" t="s">
        <v>213</v>
      </c>
    </row>
    <row r="6" s="2" customFormat="1" customHeight="1" spans="1:13">
      <c r="A6" s="14"/>
      <c r="B6" s="14"/>
      <c r="C6" s="14"/>
      <c r="D6" s="14"/>
      <c r="E6" s="11" t="s">
        <v>745</v>
      </c>
      <c r="F6" s="11" t="s">
        <v>746</v>
      </c>
      <c r="G6" s="11" t="s">
        <v>184</v>
      </c>
      <c r="H6" s="51"/>
      <c r="I6" s="11" t="s">
        <v>745</v>
      </c>
      <c r="J6" s="11" t="s">
        <v>746</v>
      </c>
      <c r="K6" s="11" t="s">
        <v>184</v>
      </c>
      <c r="L6" s="14"/>
      <c r="M6" s="14"/>
    </row>
    <row r="7" customHeight="1" spans="1:13">
      <c r="A7" s="14"/>
      <c r="B7" s="19"/>
      <c r="C7" s="52"/>
      <c r="D7" s="32"/>
      <c r="E7" s="30"/>
      <c r="F7" s="30"/>
      <c r="G7" s="30"/>
      <c r="H7" s="30"/>
      <c r="I7" s="30"/>
      <c r="J7" s="30"/>
      <c r="K7" s="30"/>
      <c r="L7" s="30"/>
      <c r="M7" s="34"/>
    </row>
    <row r="8" customHeight="1" spans="1:13">
      <c r="A8" s="14"/>
      <c r="B8" s="19"/>
      <c r="C8" s="52"/>
      <c r="D8" s="32"/>
      <c r="E8" s="30"/>
      <c r="F8" s="30"/>
      <c r="G8" s="30"/>
      <c r="H8" s="30"/>
      <c r="I8" s="30"/>
      <c r="J8" s="30"/>
      <c r="K8" s="30"/>
      <c r="L8" s="30"/>
      <c r="M8" s="34"/>
    </row>
    <row r="9" customHeight="1" spans="1:13">
      <c r="A9" s="14"/>
      <c r="B9" s="19"/>
      <c r="C9" s="52"/>
      <c r="D9" s="32"/>
      <c r="E9" s="30"/>
      <c r="F9" s="30"/>
      <c r="G9" s="30"/>
      <c r="H9" s="30"/>
      <c r="I9" s="30"/>
      <c r="J9" s="30"/>
      <c r="K9" s="30"/>
      <c r="L9" s="30"/>
      <c r="M9" s="34"/>
    </row>
    <row r="10" customHeight="1" spans="1:13">
      <c r="A10" s="14"/>
      <c r="B10" s="19"/>
      <c r="C10" s="52"/>
      <c r="D10" s="32"/>
      <c r="E10" s="30"/>
      <c r="F10" s="30"/>
      <c r="G10" s="30"/>
      <c r="H10" s="30"/>
      <c r="I10" s="30"/>
      <c r="J10" s="30"/>
      <c r="K10" s="30"/>
      <c r="L10" s="30"/>
      <c r="M10" s="34"/>
    </row>
    <row r="11" customHeight="1" spans="1:13">
      <c r="A11" s="14"/>
      <c r="B11" s="19"/>
      <c r="C11" s="52"/>
      <c r="D11" s="32"/>
      <c r="E11" s="30"/>
      <c r="F11" s="30"/>
      <c r="G11" s="30"/>
      <c r="H11" s="30"/>
      <c r="I11" s="30"/>
      <c r="J11" s="30"/>
      <c r="K11" s="30"/>
      <c r="L11" s="30"/>
      <c r="M11" s="34"/>
    </row>
    <row r="12" customHeight="1" spans="1:13">
      <c r="A12" s="14"/>
      <c r="B12" s="19"/>
      <c r="C12" s="52"/>
      <c r="D12" s="32"/>
      <c r="E12" s="30"/>
      <c r="F12" s="30"/>
      <c r="G12" s="30"/>
      <c r="H12" s="30"/>
      <c r="I12" s="30"/>
      <c r="J12" s="30"/>
      <c r="K12" s="30"/>
      <c r="L12" s="30"/>
      <c r="M12" s="34"/>
    </row>
    <row r="13" customHeight="1" spans="1:13">
      <c r="A13" s="14"/>
      <c r="B13" s="19"/>
      <c r="C13" s="52"/>
      <c r="D13" s="32"/>
      <c r="E13" s="30"/>
      <c r="F13" s="30"/>
      <c r="G13" s="30"/>
      <c r="H13" s="30"/>
      <c r="I13" s="30"/>
      <c r="J13" s="30"/>
      <c r="K13" s="30"/>
      <c r="L13" s="30"/>
      <c r="M13" s="34"/>
    </row>
    <row r="14" customHeight="1" spans="1:13">
      <c r="A14" s="14"/>
      <c r="B14" s="19"/>
      <c r="C14" s="52"/>
      <c r="D14" s="32"/>
      <c r="E14" s="30"/>
      <c r="F14" s="30"/>
      <c r="G14" s="30"/>
      <c r="H14" s="30"/>
      <c r="I14" s="30"/>
      <c r="J14" s="30"/>
      <c r="K14" s="30"/>
      <c r="L14" s="30"/>
      <c r="M14" s="34"/>
    </row>
    <row r="15" customHeight="1" spans="1:13">
      <c r="A15" s="14"/>
      <c r="B15" s="19"/>
      <c r="C15" s="52"/>
      <c r="D15" s="32"/>
      <c r="E15" s="30"/>
      <c r="F15" s="30"/>
      <c r="G15" s="30"/>
      <c r="H15" s="30"/>
      <c r="I15" s="30"/>
      <c r="J15" s="30"/>
      <c r="K15" s="30"/>
      <c r="L15" s="30"/>
      <c r="M15" s="34"/>
    </row>
    <row r="16" customHeight="1" spans="1:13">
      <c r="A16" s="14"/>
      <c r="B16" s="19"/>
      <c r="C16" s="52"/>
      <c r="D16" s="32"/>
      <c r="E16" s="30"/>
      <c r="F16" s="30"/>
      <c r="G16" s="30"/>
      <c r="H16" s="30"/>
      <c r="I16" s="30"/>
      <c r="J16" s="30"/>
      <c r="K16" s="30"/>
      <c r="L16" s="30"/>
      <c r="M16" s="34"/>
    </row>
    <row r="17" customHeight="1" spans="1:13">
      <c r="A17" s="14"/>
      <c r="B17" s="19"/>
      <c r="C17" s="52"/>
      <c r="D17" s="32"/>
      <c r="E17" s="30"/>
      <c r="F17" s="30"/>
      <c r="G17" s="30"/>
      <c r="H17" s="30"/>
      <c r="I17" s="30"/>
      <c r="J17" s="30"/>
      <c r="K17" s="30"/>
      <c r="L17" s="30"/>
      <c r="M17" s="34"/>
    </row>
    <row r="18" customHeight="1" spans="1:13">
      <c r="A18" s="14"/>
      <c r="B18" s="19"/>
      <c r="C18" s="52"/>
      <c r="D18" s="32"/>
      <c r="E18" s="30"/>
      <c r="F18" s="30"/>
      <c r="G18" s="30"/>
      <c r="H18" s="30"/>
      <c r="I18" s="30"/>
      <c r="J18" s="30"/>
      <c r="K18" s="30"/>
      <c r="L18" s="30"/>
      <c r="M18" s="34"/>
    </row>
    <row r="19" customHeight="1" spans="1:13">
      <c r="A19" s="14"/>
      <c r="B19" s="19"/>
      <c r="C19" s="52"/>
      <c r="D19" s="32"/>
      <c r="E19" s="30"/>
      <c r="F19" s="30"/>
      <c r="G19" s="30"/>
      <c r="H19" s="30"/>
      <c r="I19" s="30"/>
      <c r="J19" s="30"/>
      <c r="K19" s="30"/>
      <c r="L19" s="30"/>
      <c r="M19" s="34"/>
    </row>
    <row r="20" customHeight="1" spans="1:13">
      <c r="A20" s="14"/>
      <c r="B20" s="19"/>
      <c r="C20" s="52"/>
      <c r="D20" s="32"/>
      <c r="E20" s="30"/>
      <c r="F20" s="30"/>
      <c r="G20" s="30"/>
      <c r="H20" s="30"/>
      <c r="I20" s="30"/>
      <c r="J20" s="30"/>
      <c r="K20" s="30"/>
      <c r="L20" s="30"/>
      <c r="M20" s="34"/>
    </row>
    <row r="21" customHeight="1" spans="1:13">
      <c r="A21" s="14"/>
      <c r="B21" s="19"/>
      <c r="C21" s="52"/>
      <c r="D21" s="32"/>
      <c r="E21" s="30"/>
      <c r="F21" s="30"/>
      <c r="G21" s="30"/>
      <c r="H21" s="30"/>
      <c r="I21" s="30"/>
      <c r="J21" s="30"/>
      <c r="K21" s="30"/>
      <c r="L21" s="30"/>
      <c r="M21" s="34"/>
    </row>
    <row r="22" customHeight="1" spans="1:13">
      <c r="A22" s="14"/>
      <c r="B22" s="19"/>
      <c r="C22" s="52"/>
      <c r="D22" s="32"/>
      <c r="E22" s="30"/>
      <c r="F22" s="30"/>
      <c r="G22" s="30"/>
      <c r="H22" s="30"/>
      <c r="I22" s="30"/>
      <c r="J22" s="30"/>
      <c r="K22" s="30"/>
      <c r="L22" s="30"/>
      <c r="M22" s="34"/>
    </row>
    <row r="23" customHeight="1" spans="1:13">
      <c r="A23" s="14"/>
      <c r="B23" s="19"/>
      <c r="C23" s="52"/>
      <c r="D23" s="32"/>
      <c r="E23" s="30"/>
      <c r="F23" s="30"/>
      <c r="G23" s="30"/>
      <c r="H23" s="30"/>
      <c r="I23" s="30"/>
      <c r="J23" s="30"/>
      <c r="K23" s="30"/>
      <c r="L23" s="30"/>
      <c r="M23" s="34"/>
    </row>
    <row r="24" customHeight="1" spans="1:13">
      <c r="A24" s="14"/>
      <c r="B24" s="19"/>
      <c r="C24" s="52"/>
      <c r="D24" s="32"/>
      <c r="E24" s="30"/>
      <c r="F24" s="30"/>
      <c r="G24" s="30"/>
      <c r="H24" s="30"/>
      <c r="I24" s="30"/>
      <c r="J24" s="30"/>
      <c r="K24" s="30"/>
      <c r="L24" s="30"/>
      <c r="M24" s="34"/>
    </row>
    <row r="25" customHeight="1" spans="1:13">
      <c r="A25" s="14"/>
      <c r="B25" s="19"/>
      <c r="C25" s="52"/>
      <c r="D25" s="32"/>
      <c r="E25" s="30"/>
      <c r="F25" s="30"/>
      <c r="G25" s="30"/>
      <c r="H25" s="30"/>
      <c r="I25" s="30"/>
      <c r="J25" s="30"/>
      <c r="K25" s="30"/>
      <c r="L25" s="30"/>
      <c r="M25" s="34"/>
    </row>
    <row r="26" customHeight="1" spans="1:13">
      <c r="A26" s="14"/>
      <c r="B26" s="19"/>
      <c r="C26" s="52"/>
      <c r="D26" s="32"/>
      <c r="E26" s="30"/>
      <c r="F26" s="30"/>
      <c r="G26" s="30"/>
      <c r="H26" s="30"/>
      <c r="I26" s="30"/>
      <c r="J26" s="30"/>
      <c r="K26" s="30"/>
      <c r="L26" s="30"/>
      <c r="M26" s="34"/>
    </row>
    <row r="27" customHeight="1" spans="1:13">
      <c r="A27" s="20" t="s">
        <v>716</v>
      </c>
      <c r="B27" s="45"/>
      <c r="C27" s="52"/>
      <c r="D27" s="53"/>
      <c r="E27" s="30"/>
      <c r="F27" s="30"/>
      <c r="G27" s="30">
        <f>SUM(G7:G26)</f>
        <v>0</v>
      </c>
      <c r="H27" s="30"/>
      <c r="I27" s="30"/>
      <c r="J27" s="30"/>
      <c r="K27" s="30">
        <f>SUM(K7:K26)</f>
        <v>0</v>
      </c>
      <c r="L27" s="30">
        <f>SUM(L7:L26)</f>
        <v>0</v>
      </c>
      <c r="M27" s="34"/>
    </row>
    <row r="28" customHeight="1" spans="1:11">
      <c r="A28" s="46" t="str">
        <f>封面!D11&amp;封面!G11</f>
        <v>产权持有单位填表人：徐萍</v>
      </c>
      <c r="E28" s="10"/>
      <c r="F28" s="10"/>
      <c r="K28" s="10" t="str">
        <f>"评估人员："&amp;封面!G38</f>
        <v>评估人员：</v>
      </c>
    </row>
    <row r="29" customHeight="1" spans="1:1">
      <c r="A29" s="46" t="str">
        <f>CONCATENATE(封面!D13,封面!F13,封面!G13,封面!H13,封面!I13,封面!J13,封面!K13)</f>
        <v>填表日期：2022年4月1日</v>
      </c>
    </row>
  </sheetData>
  <mergeCells count="12">
    <mergeCell ref="A2:M2"/>
    <mergeCell ref="A3:M3"/>
    <mergeCell ref="E5:G5"/>
    <mergeCell ref="I5:K5"/>
    <mergeCell ref="A27:B27"/>
    <mergeCell ref="A5:A6"/>
    <mergeCell ref="B5:B6"/>
    <mergeCell ref="C5:C6"/>
    <mergeCell ref="D5:D6"/>
    <mergeCell ref="H5:H6"/>
    <mergeCell ref="L5:L6"/>
    <mergeCell ref="M5:M6"/>
  </mergeCells>
  <hyperlinks>
    <hyperlink ref="A1" location="索引目录!I22" display="返回索引页"/>
    <hyperlink ref="B1" location="'非流动负债汇总 '!B8"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Roman,常规"6-3
&amp;"宋体,常规"共&amp;"Times New Roman,常规"&amp;N&amp;"宋体,常规"页第&amp;"Times New Roman,常规"&amp;P&amp;"宋体,常规"页</oddHeader>
  </headerFooter>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showGridLines="0" workbookViewId="0">
      <selection activeCell="A3" sqref="A3:H3"/>
    </sheetView>
  </sheetViews>
  <sheetFormatPr defaultColWidth="9" defaultRowHeight="15.75" customHeight="1" outlineLevelCol="7"/>
  <cols>
    <col min="1" max="1" width="6.75" style="3" customWidth="1"/>
    <col min="2" max="2" width="29.375" style="3" customWidth="1"/>
    <col min="3" max="3" width="17.625" style="3" customWidth="1"/>
    <col min="4" max="5" width="16.875" style="3" hidden="1" customWidth="1" outlineLevel="1"/>
    <col min="6" max="6" width="22.5" style="3" customWidth="1" collapsed="1"/>
    <col min="7" max="7" width="22.5" style="3" customWidth="1"/>
    <col min="8" max="8" width="22.25" style="3" customWidth="1"/>
    <col min="9" max="16384" width="9" style="3"/>
  </cols>
  <sheetData>
    <row r="1" spans="1:8">
      <c r="A1" s="4" t="s">
        <v>118</v>
      </c>
      <c r="B1" s="5" t="s">
        <v>240</v>
      </c>
      <c r="C1" s="6"/>
      <c r="D1" s="6"/>
      <c r="E1" s="6"/>
      <c r="F1" s="6"/>
      <c r="G1" s="6"/>
      <c r="H1" s="6"/>
    </row>
    <row r="2" s="1" customFormat="1" ht="30" customHeight="1" spans="1:8">
      <c r="A2" s="7" t="s">
        <v>747</v>
      </c>
      <c r="B2" s="8"/>
      <c r="C2" s="8"/>
      <c r="D2" s="8"/>
      <c r="E2" s="8"/>
      <c r="F2" s="8"/>
      <c r="G2" s="8"/>
      <c r="H2" s="8"/>
    </row>
    <row r="3" ht="14.1" customHeight="1" spans="1:8">
      <c r="A3" s="9" t="str">
        <f>CONCATENATE(封面!D9,封面!F9,封面!G9,封面!H9,封面!I9,封面!J9,封面!K9)</f>
        <v>评估基准日：2022年3月28日</v>
      </c>
      <c r="B3" s="9"/>
      <c r="C3" s="9"/>
      <c r="D3" s="9"/>
      <c r="E3" s="9"/>
      <c r="F3" s="9"/>
      <c r="G3" s="9"/>
      <c r="H3" s="25"/>
    </row>
    <row r="4" customHeight="1" spans="1:8">
      <c r="A4" s="10" t="str">
        <f>封面!D7&amp;封面!F7</f>
        <v>产权持有单位：黑龙江龙煤矿山建设有限公司</v>
      </c>
      <c r="H4" s="33" t="s">
        <v>147</v>
      </c>
    </row>
    <row r="5" s="2" customFormat="1" customHeight="1" spans="1:8">
      <c r="A5" s="11" t="s">
        <v>210</v>
      </c>
      <c r="B5" s="11" t="s">
        <v>748</v>
      </c>
      <c r="C5" s="11" t="s">
        <v>364</v>
      </c>
      <c r="D5" s="12" t="s">
        <v>243</v>
      </c>
      <c r="E5" s="12" t="s">
        <v>318</v>
      </c>
      <c r="F5" s="11" t="s">
        <v>245</v>
      </c>
      <c r="G5" s="11" t="s">
        <v>246</v>
      </c>
      <c r="H5" s="11" t="s">
        <v>749</v>
      </c>
    </row>
    <row r="6" customHeight="1" spans="1:8">
      <c r="A6" s="14"/>
      <c r="B6" s="19"/>
      <c r="C6" s="18"/>
      <c r="D6" s="30"/>
      <c r="E6" s="30"/>
      <c r="F6" s="30"/>
      <c r="G6" s="30"/>
      <c r="H6" s="34"/>
    </row>
    <row r="7" customHeight="1" spans="1:8">
      <c r="A7" s="14"/>
      <c r="B7" s="19"/>
      <c r="C7" s="18"/>
      <c r="D7" s="30"/>
      <c r="E7" s="30"/>
      <c r="F7" s="30"/>
      <c r="G7" s="30"/>
      <c r="H7" s="34"/>
    </row>
    <row r="8" customHeight="1" spans="1:8">
      <c r="A8" s="14"/>
      <c r="B8" s="19"/>
      <c r="C8" s="18"/>
      <c r="D8" s="30"/>
      <c r="E8" s="30"/>
      <c r="F8" s="30"/>
      <c r="G8" s="30"/>
      <c r="H8" s="34"/>
    </row>
    <row r="9" customHeight="1" spans="1:8">
      <c r="A9" s="14"/>
      <c r="B9" s="19"/>
      <c r="C9" s="18"/>
      <c r="D9" s="30"/>
      <c r="E9" s="30"/>
      <c r="F9" s="30"/>
      <c r="G9" s="30"/>
      <c r="H9" s="34"/>
    </row>
    <row r="10" customHeight="1" spans="1:8">
      <c r="A10" s="14"/>
      <c r="B10" s="19"/>
      <c r="C10" s="18"/>
      <c r="D10" s="30"/>
      <c r="E10" s="30"/>
      <c r="F10" s="30"/>
      <c r="G10" s="30"/>
      <c r="H10" s="34"/>
    </row>
    <row r="11" customHeight="1" spans="1:8">
      <c r="A11" s="14"/>
      <c r="B11" s="19"/>
      <c r="C11" s="18"/>
      <c r="D11" s="30"/>
      <c r="E11" s="30"/>
      <c r="F11" s="30"/>
      <c r="G11" s="30"/>
      <c r="H11" s="34"/>
    </row>
    <row r="12" customHeight="1" spans="1:8">
      <c r="A12" s="14"/>
      <c r="B12" s="19"/>
      <c r="C12" s="18"/>
      <c r="D12" s="30"/>
      <c r="E12" s="30"/>
      <c r="F12" s="30"/>
      <c r="G12" s="30"/>
      <c r="H12" s="34"/>
    </row>
    <row r="13" customHeight="1" spans="1:8">
      <c r="A13" s="14"/>
      <c r="B13" s="19"/>
      <c r="C13" s="18"/>
      <c r="D13" s="30"/>
      <c r="E13" s="30"/>
      <c r="F13" s="30"/>
      <c r="G13" s="30"/>
      <c r="H13" s="34"/>
    </row>
    <row r="14" customHeight="1" spans="1:8">
      <c r="A14" s="14"/>
      <c r="B14" s="19"/>
      <c r="C14" s="18"/>
      <c r="D14" s="30"/>
      <c r="E14" s="30"/>
      <c r="F14" s="30"/>
      <c r="G14" s="30"/>
      <c r="H14" s="34"/>
    </row>
    <row r="15" customHeight="1" spans="1:8">
      <c r="A15" s="14"/>
      <c r="B15" s="19"/>
      <c r="C15" s="18"/>
      <c r="D15" s="30"/>
      <c r="E15" s="30"/>
      <c r="F15" s="30"/>
      <c r="G15" s="30"/>
      <c r="H15" s="34"/>
    </row>
    <row r="16" customHeight="1" spans="1:8">
      <c r="A16" s="14"/>
      <c r="B16" s="19"/>
      <c r="C16" s="18"/>
      <c r="D16" s="30"/>
      <c r="E16" s="30"/>
      <c r="F16" s="30"/>
      <c r="G16" s="30"/>
      <c r="H16" s="34"/>
    </row>
    <row r="17" customHeight="1" spans="1:8">
      <c r="A17" s="14"/>
      <c r="B17" s="19"/>
      <c r="C17" s="18"/>
      <c r="D17" s="30"/>
      <c r="E17" s="30"/>
      <c r="F17" s="30"/>
      <c r="G17" s="30"/>
      <c r="H17" s="34"/>
    </row>
    <row r="18" customHeight="1" spans="1:8">
      <c r="A18" s="14"/>
      <c r="B18" s="19"/>
      <c r="C18" s="18"/>
      <c r="D18" s="30"/>
      <c r="E18" s="30"/>
      <c r="F18" s="30"/>
      <c r="G18" s="30"/>
      <c r="H18" s="34"/>
    </row>
    <row r="19" customHeight="1" spans="1:8">
      <c r="A19" s="14"/>
      <c r="B19" s="19"/>
      <c r="C19" s="18"/>
      <c r="D19" s="30"/>
      <c r="E19" s="30"/>
      <c r="F19" s="30"/>
      <c r="G19" s="30"/>
      <c r="H19" s="34"/>
    </row>
    <row r="20" customHeight="1" spans="1:8">
      <c r="A20" s="14"/>
      <c r="B20" s="19"/>
      <c r="C20" s="18"/>
      <c r="D20" s="30"/>
      <c r="E20" s="30"/>
      <c r="F20" s="30"/>
      <c r="G20" s="30"/>
      <c r="H20" s="34"/>
    </row>
    <row r="21" customHeight="1" spans="1:8">
      <c r="A21" s="14"/>
      <c r="B21" s="19"/>
      <c r="C21" s="18"/>
      <c r="D21" s="30"/>
      <c r="E21" s="30"/>
      <c r="F21" s="30"/>
      <c r="G21" s="30"/>
      <c r="H21" s="34"/>
    </row>
    <row r="22" customHeight="1" spans="1:8">
      <c r="A22" s="14"/>
      <c r="B22" s="19"/>
      <c r="C22" s="18"/>
      <c r="D22" s="30"/>
      <c r="E22" s="30"/>
      <c r="F22" s="30"/>
      <c r="G22" s="30"/>
      <c r="H22" s="34"/>
    </row>
    <row r="23" customHeight="1" spans="1:8">
      <c r="A23" s="14"/>
      <c r="B23" s="19"/>
      <c r="C23" s="18"/>
      <c r="D23" s="30"/>
      <c r="E23" s="30"/>
      <c r="F23" s="30"/>
      <c r="G23" s="30"/>
      <c r="H23" s="34"/>
    </row>
    <row r="24" customHeight="1" spans="1:8">
      <c r="A24" s="14"/>
      <c r="B24" s="19"/>
      <c r="C24" s="18"/>
      <c r="D24" s="30"/>
      <c r="E24" s="30"/>
      <c r="F24" s="30"/>
      <c r="G24" s="30"/>
      <c r="H24" s="34"/>
    </row>
    <row r="25" customHeight="1" spans="1:8">
      <c r="A25" s="14"/>
      <c r="B25" s="19"/>
      <c r="C25" s="18"/>
      <c r="D25" s="30"/>
      <c r="E25" s="30"/>
      <c r="F25" s="30"/>
      <c r="G25" s="30"/>
      <c r="H25" s="34"/>
    </row>
    <row r="26" customHeight="1" spans="1:8">
      <c r="A26" s="14"/>
      <c r="B26" s="19"/>
      <c r="C26" s="18"/>
      <c r="D26" s="30"/>
      <c r="E26" s="30"/>
      <c r="F26" s="30"/>
      <c r="G26" s="30"/>
      <c r="H26" s="34"/>
    </row>
    <row r="27" customHeight="1" spans="1:8">
      <c r="A27" s="20" t="s">
        <v>716</v>
      </c>
      <c r="B27" s="45"/>
      <c r="C27" s="18"/>
      <c r="D27" s="30">
        <f>SUM(D6:D26)</f>
        <v>0</v>
      </c>
      <c r="E27" s="30"/>
      <c r="F27" s="30">
        <f>SUM(F6:F26)</f>
        <v>0</v>
      </c>
      <c r="G27" s="30">
        <f>SUM(G6:G26)</f>
        <v>0</v>
      </c>
      <c r="H27" s="34"/>
    </row>
    <row r="28" customHeight="1" spans="1:6">
      <c r="A28" s="46" t="str">
        <f>封面!D11&amp;封面!G11</f>
        <v>产权持有单位填表人：徐萍</v>
      </c>
      <c r="F28" s="3" t="str">
        <f>"评估人员："&amp;封面!G38</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I23" display="返回索引页"/>
    <hyperlink ref="B1" location="'非流动负债汇总 '!B9" display="返回"/>
  </hyperlinks>
  <printOptions horizontalCentered="1"/>
  <pageMargins left="0.354166666666667" right="0.354166666666667" top="0.786805555555556" bottom="0.786805555555556" header="1.05" footer="0.511805555555556"/>
  <pageSetup paperSize="9" fitToHeight="0" orientation="landscape" horizontalDpi="300" verticalDpi="300"/>
  <headerFooter alignWithMargins="0">
    <oddHeader>&amp;R&amp;"宋体,常规"&amp;10表&amp;"Times New Roman,常规"6-4
&amp;"宋体,常规"共&amp;"Times New Roman,常规"&amp;N&amp;"宋体,常规"页第&amp;"Times New Roman,常规"&amp;P&amp;"宋体,常规"页</oddHead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I3"/>
    </sheetView>
  </sheetViews>
  <sheetFormatPr defaultColWidth="9" defaultRowHeight="15.75" customHeight="1"/>
  <cols>
    <col min="1" max="1" width="5.75" style="3" customWidth="1"/>
    <col min="2" max="2" width="26.5" style="3" customWidth="1"/>
    <col min="3" max="3" width="12.125" style="3" customWidth="1"/>
    <col min="4" max="4" width="20.75" style="3" customWidth="1"/>
    <col min="5" max="6" width="17.25" style="3" hidden="1" customWidth="1" outlineLevel="1"/>
    <col min="7" max="7" width="20.125" style="3" customWidth="1" collapsed="1"/>
    <col min="8" max="8" width="20.12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750</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430</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716</v>
      </c>
      <c r="B27" s="45"/>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24" display="返回索引页"/>
    <hyperlink ref="B1" location="'非流动负债汇总 '!B10"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Roman,常规"6-5
&amp;"宋体,常规"共&amp;"Times New Roman,常规"&amp;N&amp;"宋体,常规"页第&amp;"Times New Roman,常规"&amp;P&amp;"宋体,常规"页</oddHead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 sqref="A3:U3"/>
    </sheetView>
  </sheetViews>
  <sheetFormatPr defaultColWidth="9" defaultRowHeight="15.75" customHeight="1" outlineLevelCol="7"/>
  <cols>
    <col min="1" max="1" width="8.125" style="3" customWidth="1"/>
    <col min="2" max="2" width="31.875" style="3" customWidth="1"/>
    <col min="3" max="3" width="15.875" style="3" customWidth="1"/>
    <col min="4" max="5" width="17.375" style="3" hidden="1" customWidth="1" outlineLevel="1"/>
    <col min="6" max="6" width="22.25" style="3" customWidth="1" collapsed="1"/>
    <col min="7" max="7" width="22.25" style="3" customWidth="1"/>
    <col min="8" max="8" width="20.125" style="3" customWidth="1"/>
    <col min="9" max="16384" width="9" style="3"/>
  </cols>
  <sheetData>
    <row r="1" spans="1:8">
      <c r="A1" s="4" t="s">
        <v>118</v>
      </c>
      <c r="B1" s="47" t="s">
        <v>240</v>
      </c>
      <c r="C1" s="2"/>
      <c r="D1" s="2"/>
      <c r="E1" s="2"/>
      <c r="F1" s="2"/>
      <c r="G1" s="2"/>
      <c r="H1" s="2"/>
    </row>
    <row r="2" s="1" customFormat="1" ht="30" customHeight="1" spans="1:8">
      <c r="A2" s="7" t="s">
        <v>751</v>
      </c>
      <c r="B2" s="48"/>
      <c r="C2" s="48"/>
      <c r="D2" s="48"/>
      <c r="E2" s="48"/>
      <c r="F2" s="48"/>
      <c r="G2" s="48"/>
      <c r="H2" s="4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33" t="s">
        <v>147</v>
      </c>
    </row>
    <row r="5" s="2" customFormat="1" customHeight="1" spans="1:8">
      <c r="A5" s="11" t="s">
        <v>210</v>
      </c>
      <c r="B5" s="11" t="s">
        <v>752</v>
      </c>
      <c r="C5" s="11" t="s">
        <v>364</v>
      </c>
      <c r="D5" s="12" t="s">
        <v>243</v>
      </c>
      <c r="E5" s="12" t="s">
        <v>318</v>
      </c>
      <c r="F5" s="11" t="s">
        <v>245</v>
      </c>
      <c r="G5" s="11" t="s">
        <v>246</v>
      </c>
      <c r="H5" s="11" t="s">
        <v>213</v>
      </c>
    </row>
    <row r="6" customHeight="1" spans="1:8">
      <c r="A6" s="14"/>
      <c r="B6" s="19"/>
      <c r="C6" s="18"/>
      <c r="D6" s="49"/>
      <c r="E6" s="49"/>
      <c r="F6" s="49"/>
      <c r="G6" s="49"/>
      <c r="H6" s="34"/>
    </row>
    <row r="7" customHeight="1" spans="1:8">
      <c r="A7" s="14"/>
      <c r="B7" s="19"/>
      <c r="C7" s="18"/>
      <c r="D7" s="49"/>
      <c r="E7" s="49"/>
      <c r="F7" s="49"/>
      <c r="G7" s="49"/>
      <c r="H7" s="34"/>
    </row>
    <row r="8" customHeight="1" spans="1:8">
      <c r="A8" s="14"/>
      <c r="B8" s="19"/>
      <c r="C8" s="18"/>
      <c r="D8" s="49"/>
      <c r="E8" s="49"/>
      <c r="F8" s="49"/>
      <c r="G8" s="49"/>
      <c r="H8" s="34"/>
    </row>
    <row r="9" customHeight="1" spans="1:8">
      <c r="A9" s="14"/>
      <c r="B9" s="19"/>
      <c r="C9" s="18"/>
      <c r="D9" s="49"/>
      <c r="E9" s="49"/>
      <c r="F9" s="49"/>
      <c r="G9" s="49"/>
      <c r="H9" s="34"/>
    </row>
    <row r="10" customHeight="1" spans="1:8">
      <c r="A10" s="14"/>
      <c r="B10" s="19"/>
      <c r="C10" s="18"/>
      <c r="D10" s="49"/>
      <c r="E10" s="49"/>
      <c r="F10" s="49"/>
      <c r="G10" s="49"/>
      <c r="H10" s="34"/>
    </row>
    <row r="11" customHeight="1" spans="1:8">
      <c r="A11" s="14"/>
      <c r="B11" s="19"/>
      <c r="C11" s="18"/>
      <c r="D11" s="49"/>
      <c r="E11" s="49"/>
      <c r="F11" s="49"/>
      <c r="G11" s="49"/>
      <c r="H11" s="34"/>
    </row>
    <row r="12" customHeight="1" spans="1:8">
      <c r="A12" s="14"/>
      <c r="B12" s="19"/>
      <c r="C12" s="18"/>
      <c r="D12" s="49"/>
      <c r="E12" s="49"/>
      <c r="F12" s="49"/>
      <c r="G12" s="49"/>
      <c r="H12" s="34"/>
    </row>
    <row r="13" customHeight="1" spans="1:8">
      <c r="A13" s="14"/>
      <c r="B13" s="19"/>
      <c r="C13" s="18"/>
      <c r="D13" s="49"/>
      <c r="E13" s="49"/>
      <c r="F13" s="49"/>
      <c r="G13" s="49"/>
      <c r="H13" s="34"/>
    </row>
    <row r="14" customHeight="1" spans="1:8">
      <c r="A14" s="14"/>
      <c r="B14" s="19"/>
      <c r="C14" s="18"/>
      <c r="D14" s="49"/>
      <c r="E14" s="49"/>
      <c r="F14" s="49"/>
      <c r="G14" s="49"/>
      <c r="H14" s="34"/>
    </row>
    <row r="15" customHeight="1" spans="1:8">
      <c r="A15" s="14"/>
      <c r="B15" s="19"/>
      <c r="C15" s="18"/>
      <c r="D15" s="49"/>
      <c r="E15" s="49"/>
      <c r="F15" s="49"/>
      <c r="G15" s="49"/>
      <c r="H15" s="34"/>
    </row>
    <row r="16" customHeight="1" spans="1:8">
      <c r="A16" s="14"/>
      <c r="B16" s="19"/>
      <c r="C16" s="18"/>
      <c r="D16" s="49"/>
      <c r="E16" s="49"/>
      <c r="F16" s="49"/>
      <c r="G16" s="49"/>
      <c r="H16" s="34"/>
    </row>
    <row r="17" customHeight="1" spans="1:8">
      <c r="A17" s="14"/>
      <c r="B17" s="19"/>
      <c r="C17" s="18"/>
      <c r="D17" s="49"/>
      <c r="E17" s="49"/>
      <c r="F17" s="49"/>
      <c r="G17" s="49"/>
      <c r="H17" s="34"/>
    </row>
    <row r="18" customHeight="1" spans="1:8">
      <c r="A18" s="14"/>
      <c r="B18" s="19"/>
      <c r="C18" s="18"/>
      <c r="D18" s="49"/>
      <c r="E18" s="49"/>
      <c r="F18" s="49"/>
      <c r="G18" s="49"/>
      <c r="H18" s="34"/>
    </row>
    <row r="19" customHeight="1" spans="1:8">
      <c r="A19" s="14"/>
      <c r="B19" s="19"/>
      <c r="C19" s="18"/>
      <c r="D19" s="49"/>
      <c r="E19" s="49"/>
      <c r="F19" s="49"/>
      <c r="G19" s="49"/>
      <c r="H19" s="34"/>
    </row>
    <row r="20" customHeight="1" spans="1:8">
      <c r="A20" s="14"/>
      <c r="B20" s="19"/>
      <c r="C20" s="18"/>
      <c r="D20" s="49"/>
      <c r="E20" s="49"/>
      <c r="F20" s="49"/>
      <c r="G20" s="49"/>
      <c r="H20" s="34"/>
    </row>
    <row r="21" customHeight="1" spans="1:8">
      <c r="A21" s="14"/>
      <c r="B21" s="19"/>
      <c r="C21" s="18"/>
      <c r="D21" s="49"/>
      <c r="E21" s="49"/>
      <c r="F21" s="49"/>
      <c r="G21" s="49"/>
      <c r="H21" s="34"/>
    </row>
    <row r="22" customHeight="1" spans="1:8">
      <c r="A22" s="14"/>
      <c r="B22" s="19"/>
      <c r="C22" s="18"/>
      <c r="D22" s="49"/>
      <c r="E22" s="49"/>
      <c r="F22" s="49"/>
      <c r="G22" s="49"/>
      <c r="H22" s="34"/>
    </row>
    <row r="23" customHeight="1" spans="1:8">
      <c r="A23" s="14"/>
      <c r="B23" s="19"/>
      <c r="C23" s="18"/>
      <c r="D23" s="49"/>
      <c r="E23" s="49"/>
      <c r="F23" s="49"/>
      <c r="G23" s="49"/>
      <c r="H23" s="34"/>
    </row>
    <row r="24" customHeight="1" spans="1:8">
      <c r="A24" s="14"/>
      <c r="B24" s="19"/>
      <c r="C24" s="18"/>
      <c r="D24" s="49"/>
      <c r="E24" s="49"/>
      <c r="F24" s="49"/>
      <c r="G24" s="49"/>
      <c r="H24" s="34"/>
    </row>
    <row r="25" customHeight="1" spans="1:8">
      <c r="A25" s="14"/>
      <c r="B25" s="19"/>
      <c r="C25" s="18"/>
      <c r="D25" s="49"/>
      <c r="E25" s="49"/>
      <c r="F25" s="49"/>
      <c r="G25" s="49"/>
      <c r="H25" s="34"/>
    </row>
    <row r="26" customHeight="1" spans="1:8">
      <c r="A26" s="14"/>
      <c r="B26" s="19"/>
      <c r="C26" s="18"/>
      <c r="D26" s="49"/>
      <c r="E26" s="49"/>
      <c r="F26" s="49"/>
      <c r="G26" s="49"/>
      <c r="H26" s="34"/>
    </row>
    <row r="27" customHeight="1" spans="1:8">
      <c r="A27" s="20" t="s">
        <v>716</v>
      </c>
      <c r="B27" s="45"/>
      <c r="C27" s="18"/>
      <c r="D27" s="49">
        <f>SUM(D6:D26)</f>
        <v>0</v>
      </c>
      <c r="E27" s="49"/>
      <c r="F27" s="49">
        <f>SUM(F6:F26)</f>
        <v>0</v>
      </c>
      <c r="G27" s="49">
        <f>SUM(G6:G26)</f>
        <v>0</v>
      </c>
      <c r="H27" s="34"/>
    </row>
    <row r="28" customHeight="1" spans="1:6">
      <c r="A28" s="46" t="str">
        <f>封面!D11&amp;封面!G11</f>
        <v>产权持有单位填表人：徐萍</v>
      </c>
      <c r="F28" s="3" t="str">
        <f>"评估人员："&amp;封面!G38</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I25" display="返回索引页"/>
    <hyperlink ref="B1" location="'非流动负债汇总 '!B11"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Roman,常规"6-6
&amp;"宋体,常规"共&amp;"Times New Roman,常规"&amp;N&amp;"宋体,常规"页第&amp;"Times New Roman,常规"&amp;P&amp;"宋体,常规"页</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I29"/>
  <sheetViews>
    <sheetView zoomScale="85" zoomScaleNormal="85" topLeftCell="A22" workbookViewId="0">
      <selection activeCell="H37" sqref="H37"/>
    </sheetView>
  </sheetViews>
  <sheetFormatPr defaultColWidth="9" defaultRowHeight="15.75" customHeight="1"/>
  <cols>
    <col min="1" max="1" width="7.75" style="3" customWidth="1"/>
    <col min="2" max="2" width="13.875" style="3" customWidth="1"/>
    <col min="3" max="3" width="6.875" style="3" customWidth="1"/>
    <col min="4" max="4" width="7.5" style="3" customWidth="1"/>
    <col min="5" max="5" width="19.125" style="3" hidden="1" customWidth="1" outlineLevel="1"/>
    <col min="6" max="6" width="21.625" style="3" customWidth="1" collapsed="1"/>
    <col min="7" max="9" width="21.625" style="3" customWidth="1"/>
    <col min="10" max="16384" width="9" style="3"/>
  </cols>
  <sheetData>
    <row r="1" ht="12" customHeight="1" spans="1:9">
      <c r="A1" s="71" t="s">
        <v>118</v>
      </c>
      <c r="B1" s="5" t="s">
        <v>240</v>
      </c>
      <c r="C1" s="5"/>
      <c r="D1" s="5"/>
      <c r="E1" s="6"/>
      <c r="F1" s="6"/>
      <c r="G1" s="6"/>
      <c r="H1" s="6"/>
      <c r="I1" s="6"/>
    </row>
    <row r="2" s="1" customFormat="1" ht="30" customHeight="1" spans="1:9">
      <c r="A2" s="7" t="s">
        <v>295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9"/>
    </row>
    <row r="4" s="24" customFormat="1" customHeight="1" spans="1:9">
      <c r="A4" s="294" t="str">
        <f>封面!D7&amp;封面!F7</f>
        <v>产权持有单位：黑龙江龙煤矿山建设有限公司</v>
      </c>
      <c r="I4" s="305" t="s">
        <v>147</v>
      </c>
    </row>
    <row r="5" s="2" customFormat="1" customHeight="1" spans="1:9">
      <c r="A5" s="295" t="s">
        <v>296</v>
      </c>
      <c r="B5" s="296" t="s">
        <v>242</v>
      </c>
      <c r="C5" s="297"/>
      <c r="D5" s="298"/>
      <c r="E5" s="295" t="s">
        <v>243</v>
      </c>
      <c r="F5" s="295" t="s">
        <v>245</v>
      </c>
      <c r="G5" s="295" t="s">
        <v>246</v>
      </c>
      <c r="H5" s="295" t="s">
        <v>247</v>
      </c>
      <c r="I5" s="295" t="s">
        <v>297</v>
      </c>
    </row>
    <row r="6" customHeight="1" spans="1:9">
      <c r="A6" s="64" t="s">
        <v>298</v>
      </c>
      <c r="B6" s="299" t="s">
        <v>299</v>
      </c>
      <c r="C6" s="300" t="s">
        <v>300</v>
      </c>
      <c r="D6" s="301" t="s">
        <v>301</v>
      </c>
      <c r="E6" s="131">
        <f>SUM(现金!F27,银行存款!G27,其他货币资金!G27)</f>
        <v>0</v>
      </c>
      <c r="F6" s="131">
        <f>SUM(现金!H27,银行存款!I27,其他货币资金!I27)</f>
        <v>0</v>
      </c>
      <c r="G6" s="131">
        <f>SUM(现金!I27,银行存款!J27,其他货币资金!J27)</f>
        <v>0</v>
      </c>
      <c r="H6" s="30">
        <f>G6-F6</f>
        <v>0</v>
      </c>
      <c r="I6" s="30" t="str">
        <f>IF(F6=0,"",H6/F6*100)</f>
        <v/>
      </c>
    </row>
    <row r="7" customHeight="1" spans="1:9">
      <c r="A7" s="64" t="s">
        <v>302</v>
      </c>
      <c r="B7" s="302" t="s">
        <v>48</v>
      </c>
      <c r="C7" s="303"/>
      <c r="D7" s="304"/>
      <c r="E7" s="131">
        <f>交易性金融资产汇总!C27</f>
        <v>0</v>
      </c>
      <c r="F7" s="131">
        <f>交易性金融资产汇总!D27</f>
        <v>0</v>
      </c>
      <c r="G7" s="131">
        <f>交易性金融资产汇总!E27</f>
        <v>0</v>
      </c>
      <c r="H7" s="30">
        <f t="shared" ref="H7:H16" si="0">G7-F7</f>
        <v>0</v>
      </c>
      <c r="I7" s="30" t="str">
        <f t="shared" ref="I7:I25" si="1">IF(F7=0,"",H7/F7*100)</f>
        <v/>
      </c>
    </row>
    <row r="8" customHeight="1" spans="1:9">
      <c r="A8" s="64" t="s">
        <v>303</v>
      </c>
      <c r="B8" s="302" t="s">
        <v>55</v>
      </c>
      <c r="C8" s="303"/>
      <c r="D8" s="304"/>
      <c r="E8" s="131">
        <f>应收票据!F27</f>
        <v>0</v>
      </c>
      <c r="F8" s="131">
        <f>应收票据!H27</f>
        <v>0</v>
      </c>
      <c r="G8" s="131">
        <f>应收票据!I27</f>
        <v>0</v>
      </c>
      <c r="H8" s="30">
        <f t="shared" si="0"/>
        <v>0</v>
      </c>
      <c r="I8" s="30" t="str">
        <f t="shared" si="1"/>
        <v/>
      </c>
    </row>
    <row r="9" customHeight="1" spans="1:9">
      <c r="A9" s="64" t="s">
        <v>304</v>
      </c>
      <c r="B9" s="302" t="s">
        <v>57</v>
      </c>
      <c r="C9" s="303"/>
      <c r="D9" s="304"/>
      <c r="E9" s="131">
        <f>应收账款!F27</f>
        <v>0</v>
      </c>
      <c r="F9" s="131">
        <f>应收账款!P27</f>
        <v>0</v>
      </c>
      <c r="G9" s="131">
        <f>应收账款!Q27</f>
        <v>0</v>
      </c>
      <c r="H9" s="30">
        <f t="shared" si="0"/>
        <v>0</v>
      </c>
      <c r="I9" s="30" t="str">
        <f t="shared" si="1"/>
        <v/>
      </c>
    </row>
    <row r="10" customHeight="1" spans="1:9">
      <c r="A10" s="64" t="s">
        <v>305</v>
      </c>
      <c r="B10" s="302" t="s">
        <v>59</v>
      </c>
      <c r="C10" s="303"/>
      <c r="D10" s="304"/>
      <c r="E10" s="131">
        <f>预付账款!F27</f>
        <v>0</v>
      </c>
      <c r="F10" s="131">
        <f>预付账款!H27</f>
        <v>0</v>
      </c>
      <c r="G10" s="131">
        <f>预付账款!I27</f>
        <v>0</v>
      </c>
      <c r="H10" s="235">
        <f t="shared" si="0"/>
        <v>0</v>
      </c>
      <c r="I10" s="30" t="str">
        <f t="shared" si="1"/>
        <v/>
      </c>
    </row>
    <row r="11" customHeight="1" spans="1:9">
      <c r="A11" s="64" t="s">
        <v>306</v>
      </c>
      <c r="B11" s="302" t="s">
        <v>61</v>
      </c>
      <c r="C11" s="303"/>
      <c r="D11" s="304"/>
      <c r="E11" s="131">
        <f>应收利息!G27</f>
        <v>0</v>
      </c>
      <c r="F11" s="131">
        <f>应收利息!I27</f>
        <v>0</v>
      </c>
      <c r="G11" s="131">
        <f>应收利息!J27</f>
        <v>0</v>
      </c>
      <c r="H11" s="30">
        <f t="shared" si="0"/>
        <v>0</v>
      </c>
      <c r="I11" s="30" t="str">
        <f t="shared" si="1"/>
        <v/>
      </c>
    </row>
    <row r="12" customHeight="1" spans="1:9">
      <c r="A12" s="64" t="s">
        <v>307</v>
      </c>
      <c r="B12" s="302" t="s">
        <v>308</v>
      </c>
      <c r="C12" s="303"/>
      <c r="D12" s="304"/>
      <c r="E12" s="131">
        <f>'应收股利（利润）'!E27</f>
        <v>0</v>
      </c>
      <c r="F12" s="131">
        <f>'应收股利（利润）'!G27</f>
        <v>0</v>
      </c>
      <c r="G12" s="131">
        <f>'应收股利（利润）'!H27</f>
        <v>0</v>
      </c>
      <c r="H12" s="30">
        <f t="shared" si="0"/>
        <v>0</v>
      </c>
      <c r="I12" s="30" t="str">
        <f t="shared" si="1"/>
        <v/>
      </c>
    </row>
    <row r="13" customHeight="1" spans="1:9">
      <c r="A13" s="64" t="s">
        <v>309</v>
      </c>
      <c r="B13" s="302" t="s">
        <v>65</v>
      </c>
      <c r="C13" s="303"/>
      <c r="D13" s="304"/>
      <c r="E13" s="131">
        <f>其他应收款!F27</f>
        <v>0</v>
      </c>
      <c r="F13" s="131">
        <f>其他应收款!P27</f>
        <v>0</v>
      </c>
      <c r="G13" s="131">
        <f>其他应收款!Q27</f>
        <v>0</v>
      </c>
      <c r="H13" s="30">
        <f t="shared" si="0"/>
        <v>0</v>
      </c>
      <c r="I13" s="30" t="str">
        <f t="shared" si="1"/>
        <v/>
      </c>
    </row>
    <row r="14" customHeight="1" spans="1:9">
      <c r="A14" s="64" t="s">
        <v>310</v>
      </c>
      <c r="B14" s="302" t="s">
        <v>67</v>
      </c>
      <c r="C14" s="303"/>
      <c r="D14" s="304"/>
      <c r="E14" s="131">
        <f>存货汇总!C27</f>
        <v>0</v>
      </c>
      <c r="F14" s="131">
        <f>存货汇总!D27</f>
        <v>0</v>
      </c>
      <c r="G14" s="131">
        <f>存货汇总!E27</f>
        <v>0</v>
      </c>
      <c r="H14" s="30">
        <f t="shared" si="0"/>
        <v>0</v>
      </c>
      <c r="I14" s="30" t="str">
        <f t="shared" si="1"/>
        <v/>
      </c>
    </row>
    <row r="15" customHeight="1" spans="1:9">
      <c r="A15" s="64" t="s">
        <v>311</v>
      </c>
      <c r="B15" s="302" t="s">
        <v>219</v>
      </c>
      <c r="C15" s="303"/>
      <c r="D15" s="304"/>
      <c r="E15" s="131">
        <f>一年到期非流动资产!E27</f>
        <v>0</v>
      </c>
      <c r="F15" s="131">
        <f>一年到期非流动资产!G27</f>
        <v>0</v>
      </c>
      <c r="G15" s="131">
        <f>一年到期非流动资产!H27</f>
        <v>0</v>
      </c>
      <c r="H15" s="30">
        <f t="shared" si="0"/>
        <v>0</v>
      </c>
      <c r="I15" s="30" t="str">
        <f t="shared" si="1"/>
        <v/>
      </c>
    </row>
    <row r="16" customHeight="1" spans="1:9">
      <c r="A16" s="64" t="s">
        <v>312</v>
      </c>
      <c r="B16" s="302" t="s">
        <v>85</v>
      </c>
      <c r="C16" s="303"/>
      <c r="D16" s="304"/>
      <c r="E16" s="131">
        <f>其他流动资产!E27</f>
        <v>0</v>
      </c>
      <c r="F16" s="131">
        <f>其他流动资产!G27</f>
        <v>0</v>
      </c>
      <c r="G16" s="131">
        <f>其他流动资产!H27</f>
        <v>0</v>
      </c>
      <c r="H16" s="30">
        <f t="shared" si="0"/>
        <v>0</v>
      </c>
      <c r="I16" s="30" t="str">
        <f t="shared" si="1"/>
        <v/>
      </c>
    </row>
    <row r="17" customHeight="1" spans="1:9">
      <c r="A17" s="63"/>
      <c r="B17" s="299"/>
      <c r="C17" s="300"/>
      <c r="D17" s="301"/>
      <c r="E17" s="131"/>
      <c r="F17" s="131"/>
      <c r="G17" s="131"/>
      <c r="H17" s="30"/>
      <c r="I17" s="30" t="str">
        <f t="shared" si="1"/>
        <v/>
      </c>
    </row>
    <row r="18" customHeight="1" spans="1:9">
      <c r="A18" s="63"/>
      <c r="B18" s="299"/>
      <c r="C18" s="300"/>
      <c r="D18" s="301"/>
      <c r="E18" s="131"/>
      <c r="F18" s="131"/>
      <c r="G18" s="131"/>
      <c r="H18" s="30"/>
      <c r="I18" s="30" t="str">
        <f t="shared" si="1"/>
        <v/>
      </c>
    </row>
    <row r="19" customHeight="1" spans="1:9">
      <c r="A19" s="63"/>
      <c r="B19" s="299"/>
      <c r="C19" s="300"/>
      <c r="D19" s="301"/>
      <c r="E19" s="131"/>
      <c r="F19" s="131"/>
      <c r="G19" s="131"/>
      <c r="H19" s="30"/>
      <c r="I19" s="30" t="str">
        <f t="shared" si="1"/>
        <v/>
      </c>
    </row>
    <row r="20" customHeight="1" spans="1:9">
      <c r="A20" s="63"/>
      <c r="B20" s="299"/>
      <c r="C20" s="300"/>
      <c r="D20" s="301"/>
      <c r="E20" s="131"/>
      <c r="F20" s="131"/>
      <c r="G20" s="131"/>
      <c r="H20" s="30"/>
      <c r="I20" s="30" t="str">
        <f t="shared" si="1"/>
        <v/>
      </c>
    </row>
    <row r="21" customHeight="1" spans="1:9">
      <c r="A21" s="63"/>
      <c r="B21" s="299"/>
      <c r="C21" s="300"/>
      <c r="D21" s="301"/>
      <c r="E21" s="131"/>
      <c r="F21" s="131"/>
      <c r="G21" s="131"/>
      <c r="H21" s="30"/>
      <c r="I21" s="30" t="str">
        <f t="shared" si="1"/>
        <v/>
      </c>
    </row>
    <row r="22" customHeight="1" spans="1:9">
      <c r="A22" s="63"/>
      <c r="B22" s="299"/>
      <c r="C22" s="300"/>
      <c r="D22" s="301"/>
      <c r="E22" s="131"/>
      <c r="F22" s="131"/>
      <c r="G22" s="131"/>
      <c r="H22" s="30"/>
      <c r="I22" s="30" t="str">
        <f t="shared" si="1"/>
        <v/>
      </c>
    </row>
    <row r="23" customHeight="1" spans="1:9">
      <c r="A23" s="63"/>
      <c r="B23" s="299"/>
      <c r="C23" s="300"/>
      <c r="D23" s="301"/>
      <c r="E23" s="131"/>
      <c r="F23" s="131"/>
      <c r="G23" s="131"/>
      <c r="H23" s="30"/>
      <c r="I23" s="30" t="str">
        <f t="shared" si="1"/>
        <v/>
      </c>
    </row>
    <row r="24" customHeight="1" spans="1:9">
      <c r="A24" s="63"/>
      <c r="B24" s="299"/>
      <c r="C24" s="300"/>
      <c r="D24" s="301"/>
      <c r="E24" s="131"/>
      <c r="F24" s="131"/>
      <c r="G24" s="131"/>
      <c r="H24" s="30"/>
      <c r="I24" s="30" t="str">
        <f t="shared" si="1"/>
        <v/>
      </c>
    </row>
    <row r="25" customHeight="1" spans="1:9">
      <c r="A25" s="63"/>
      <c r="B25" s="299"/>
      <c r="C25" s="300"/>
      <c r="D25" s="301"/>
      <c r="E25" s="131"/>
      <c r="F25" s="131"/>
      <c r="G25" s="131"/>
      <c r="H25" s="30"/>
      <c r="I25" s="30" t="str">
        <f t="shared" si="1"/>
        <v/>
      </c>
    </row>
    <row r="26" customHeight="1" spans="1:9">
      <c r="A26" s="34"/>
      <c r="B26" s="299"/>
      <c r="C26" s="300"/>
      <c r="D26" s="301"/>
      <c r="E26" s="131"/>
      <c r="F26" s="131"/>
      <c r="G26" s="131"/>
      <c r="H26" s="30"/>
      <c r="I26" s="30"/>
    </row>
    <row r="27" customHeight="1" spans="1:9">
      <c r="A27" s="14">
        <v>3</v>
      </c>
      <c r="B27" s="299" t="s">
        <v>220</v>
      </c>
      <c r="C27" s="300"/>
      <c r="D27" s="301"/>
      <c r="E27" s="30">
        <f>SUM(E6:E26)</f>
        <v>0</v>
      </c>
      <c r="F27" s="30">
        <f>SUM(F6:F26)</f>
        <v>0</v>
      </c>
      <c r="G27" s="30">
        <f>SUM(G6:G26)</f>
        <v>0</v>
      </c>
      <c r="H27" s="30">
        <f>SUM(H6:H26)</f>
        <v>0</v>
      </c>
      <c r="I27" s="30" t="str">
        <f>IF(F27=0,"",H27/F27*100)</f>
        <v/>
      </c>
    </row>
    <row r="28" customHeight="1" spans="1:7">
      <c r="A28" s="46" t="str">
        <f>封面!D11&amp;封面!G11</f>
        <v>产权持有单位填表人：徐萍</v>
      </c>
      <c r="G28" s="10" t="str">
        <f>"评估人员："&amp;封面!G20</f>
        <v>评估人员：</v>
      </c>
    </row>
    <row r="29" customHeight="1" spans="1:1">
      <c r="A29" s="96" t="str">
        <f>CONCATENATE(封面!D13,封面!F13,封面!G13,封面!H13,封面!I13,封面!J13,封面!K13)</f>
        <v>填表日期：2022年4月1日</v>
      </c>
    </row>
  </sheetData>
  <mergeCells count="24">
    <mergeCell ref="A2:I2"/>
    <mergeCell ref="A3:I3"/>
    <mergeCell ref="B5:D5"/>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s>
  <hyperlinks>
    <hyperlink ref="B11" location="应收利息!A1" display="应收利息"/>
    <hyperlink ref="B7" location="短期投资汇总!A1" display="交易性金融资产"/>
    <hyperlink ref="B8" location="应收票据!A1" display="应收票据"/>
    <hyperlink ref="B10" location="'应收股利（利润）'!A1" display="预付账款"/>
    <hyperlink ref="B15" location="存货汇总!A1" display="一年内到期的非流动资产"/>
    <hyperlink ref="B16" location="待摊费用!A1" display="其他流动资产"/>
    <hyperlink ref="B6" location="现金!A1" display="货币资金（现金"/>
    <hyperlink ref="C6" location="银行存款!A1" display="存款"/>
    <hyperlink ref="D6" location="其他货币资金!A1" display="他币）"/>
    <hyperlink ref="A1" location="索引目录!C6" display="返回索引页"/>
    <hyperlink ref="B1" location="分类汇总!B6" display="返回"/>
    <hyperlink ref="B7:D7" location="交易性金融资产汇总!B1" display="交易性金融资产"/>
    <hyperlink ref="B9:D9" location="应收账款!B1" display="应收账款"/>
    <hyperlink ref="B10:D10" location="预付账款!B1" display="预付账款"/>
    <hyperlink ref="B11:D11" location="应收利息!B1" display="应收利息"/>
    <hyperlink ref="B12:D12" location="'应收股利（利润）'!B1" display="应收股利（应收利润）"/>
    <hyperlink ref="B13:D13" location="其他应收款!B1" display="其他应收款"/>
    <hyperlink ref="B14:D14" location="存货汇总!B1" display="存货"/>
    <hyperlink ref="B15:D15" location="一年到期非流动资产!B1" display="一年内到期的非流动资产"/>
    <hyperlink ref="B16:D16" location="其他流动资产!B1" display="其他流动资产"/>
  </hyperlinks>
  <printOptions horizontalCentered="1"/>
  <pageMargins left="0.354166666666667" right="0.354166666666667" top="0.786805555555556" bottom="0.354166666666667" header="0.979166666666667" footer="0.235416666666667"/>
  <pageSetup paperSize="9" orientation="landscape"/>
  <headerFooter alignWithMargins="0">
    <oddHeader>&amp;R&amp;"宋体,常规"&amp;10表&amp;"Times New Roman,常规"3
&amp;"宋体,常规"共&amp;"Times New Roman,常规"&amp;N&amp;"宋体,常规"页第&amp;"Times New Roman,常规"&amp;P&amp;"宋体,常规"页</oddHead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U3"/>
    </sheetView>
  </sheetViews>
  <sheetFormatPr defaultColWidth="9" defaultRowHeight="15.75" customHeight="1"/>
  <cols>
    <col min="1" max="1" width="6.375" style="3" customWidth="1"/>
    <col min="2" max="2" width="27.75" style="3" customWidth="1"/>
    <col min="3" max="3" width="14.25" style="3" customWidth="1"/>
    <col min="4" max="4" width="19.5" style="3" customWidth="1"/>
    <col min="5" max="6" width="16.5" style="3" hidden="1" customWidth="1" outlineLevel="1"/>
    <col min="7" max="7" width="18.875" style="3" customWidth="1" collapsed="1"/>
    <col min="8" max="8" width="18.87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753</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430</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716</v>
      </c>
      <c r="B27" s="45"/>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26" display="返回索引页"/>
    <hyperlink ref="B1" location="'非流动负债汇总 '!B12"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Roman,常规"6-7
&amp;"宋体,常规"共&amp;"Times New Roman,常规"&amp;N&amp;"宋体,常规"页第&amp;"Times New Roman,常规"&amp;P&amp;"宋体,常规"页</oddHead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Formulas="1" workbookViewId="0">
      <selection activeCell="C1" sqref="C1"/>
    </sheetView>
  </sheetViews>
  <sheetFormatPr defaultColWidth="8.25" defaultRowHeight="12.75" outlineLevelCol="2"/>
  <cols>
    <col min="1" max="1" width="26.875" style="35" customWidth="1"/>
    <col min="2" max="2" width="1.25" style="35" customWidth="1"/>
    <col min="3" max="3" width="28.875" style="35" customWidth="1"/>
    <col min="4" max="16384" width="8.25" style="35"/>
  </cols>
  <sheetData>
    <row r="1" ht="15.75" spans="1:1">
      <c r="A1" t="s">
        <v>493</v>
      </c>
    </row>
    <row r="2" ht="13.5" spans="1:1">
      <c r="A2" s="36" t="s">
        <v>754</v>
      </c>
    </row>
    <row r="3" ht="13.5" spans="1:3">
      <c r="A3" s="37" t="s">
        <v>755</v>
      </c>
      <c r="C3" s="38" t="s">
        <v>756</v>
      </c>
    </row>
    <row r="4" spans="1:1">
      <c r="A4" s="37">
        <v>3</v>
      </c>
    </row>
    <row r="6" ht="13.5"/>
    <row r="7" spans="1:1">
      <c r="A7" s="39" t="s">
        <v>757</v>
      </c>
    </row>
    <row r="8" spans="1:1">
      <c r="A8" s="40" t="s">
        <v>758</v>
      </c>
    </row>
    <row r="9" spans="1:1">
      <c r="A9" s="41" t="s">
        <v>759</v>
      </c>
    </row>
    <row r="10" spans="1:1">
      <c r="A10" s="40" t="s">
        <v>760</v>
      </c>
    </row>
    <row r="11" ht="13.5" spans="1:1">
      <c r="A11" s="42" t="s">
        <v>761</v>
      </c>
    </row>
    <row r="13" ht="13.5"/>
    <row r="14" ht="13.5" spans="1:1">
      <c r="A14" s="38" t="s">
        <v>762</v>
      </c>
    </row>
    <row r="16" ht="13.5"/>
    <row r="17" ht="13.5" spans="3:3">
      <c r="C17" s="38" t="s">
        <v>763</v>
      </c>
    </row>
    <row r="20" spans="1:1">
      <c r="A20" s="43" t="s">
        <v>764</v>
      </c>
    </row>
    <row r="26" ht="13.5" spans="3:3">
      <c r="C26" s="44" t="s">
        <v>765</v>
      </c>
    </row>
  </sheetData>
  <sheetProtection password="8863" sheet="1" objects="1"/>
  <pageMargins left="0.75" right="0.75" top="1" bottom="1" header="0.5" footer="0.5"/>
  <pageSetup paperSize="9" orientation="portrait"/>
  <headerFooter alignWithMargins="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workbookViewId="0">
      <selection activeCell="C14" sqref="C14"/>
    </sheetView>
  </sheetViews>
  <sheetFormatPr defaultColWidth="9" defaultRowHeight="12.75"/>
  <cols>
    <col min="1" max="1" width="4.25" style="3" customWidth="1"/>
    <col min="2" max="2" width="13.25" style="3" customWidth="1"/>
    <col min="3" max="3" width="16.125" style="3" customWidth="1"/>
    <col min="4" max="4" width="8" style="3" hidden="1" customWidth="1" outlineLevel="1"/>
    <col min="5" max="5" width="9.625" style="3" customWidth="1" collapsed="1"/>
    <col min="6" max="6" width="10" style="3" customWidth="1"/>
    <col min="7" max="7" width="9.125" style="3" customWidth="1"/>
    <col min="8" max="8" width="8.125" style="3" customWidth="1"/>
    <col min="9" max="9" width="7.625" style="3" customWidth="1"/>
    <col min="10" max="10" width="9.375" style="3" customWidth="1"/>
    <col min="11" max="14" width="11" style="3" hidden="1" customWidth="1" outlineLevel="1"/>
    <col min="15" max="15" width="11" style="3" customWidth="1" collapsed="1"/>
    <col min="16" max="16" width="11" style="3" customWidth="1"/>
    <col min="17" max="17" width="5.5" style="3" customWidth="1"/>
    <col min="18" max="18" width="13.125" style="3" hidden="1" customWidth="1" outlineLevel="1"/>
    <col min="19" max="19" width="9" style="3" collapsed="1"/>
    <col min="20" max="16384" width="9" style="3"/>
  </cols>
  <sheetData>
    <row r="1" ht="14.25" spans="1:17">
      <c r="A1" s="4" t="s">
        <v>118</v>
      </c>
      <c r="B1" s="5" t="s">
        <v>240</v>
      </c>
      <c r="C1" s="6"/>
      <c r="D1" s="6"/>
      <c r="E1" s="6"/>
      <c r="F1" s="6"/>
      <c r="G1" s="6"/>
      <c r="H1" s="6"/>
      <c r="I1" s="6"/>
      <c r="J1" s="6"/>
      <c r="K1" s="6"/>
      <c r="L1" s="6"/>
      <c r="M1" s="6"/>
      <c r="N1" s="6"/>
      <c r="O1" s="6"/>
      <c r="P1" s="6"/>
      <c r="Q1" s="6"/>
    </row>
    <row r="2" s="1" customFormat="1" ht="23.25" spans="1:17">
      <c r="A2" s="7" t="s">
        <v>766</v>
      </c>
      <c r="B2" s="8"/>
      <c r="C2" s="8"/>
      <c r="D2" s="8"/>
      <c r="E2" s="8"/>
      <c r="F2" s="8"/>
      <c r="G2" s="8"/>
      <c r="H2" s="8"/>
      <c r="I2" s="8"/>
      <c r="J2" s="8"/>
      <c r="K2" s="8"/>
      <c r="L2" s="8"/>
      <c r="M2" s="8"/>
      <c r="N2" s="8"/>
      <c r="O2" s="8"/>
      <c r="P2" s="8"/>
      <c r="Q2" s="8"/>
    </row>
    <row r="3" spans="1:17">
      <c r="A3" s="9" t="s">
        <v>767</v>
      </c>
      <c r="B3" s="9"/>
      <c r="C3" s="9"/>
      <c r="D3" s="9"/>
      <c r="E3" s="9"/>
      <c r="F3" s="9"/>
      <c r="G3" s="9"/>
      <c r="H3" s="9"/>
      <c r="I3" s="25"/>
      <c r="J3" s="25"/>
      <c r="K3" s="25"/>
      <c r="L3" s="25"/>
      <c r="M3" s="25"/>
      <c r="N3" s="25"/>
      <c r="O3" s="25"/>
      <c r="P3" s="25"/>
      <c r="Q3" s="25"/>
    </row>
    <row r="4" spans="1:17">
      <c r="A4" s="10"/>
      <c r="Q4" s="33" t="s">
        <v>147</v>
      </c>
    </row>
    <row r="5" s="2" customFormat="1" spans="1:18">
      <c r="A5" s="11" t="s">
        <v>210</v>
      </c>
      <c r="B5" s="11" t="s">
        <v>574</v>
      </c>
      <c r="C5" s="12" t="s">
        <v>575</v>
      </c>
      <c r="D5" s="13" t="s">
        <v>557</v>
      </c>
      <c r="E5" s="12" t="s">
        <v>571</v>
      </c>
      <c r="F5" s="12" t="s">
        <v>407</v>
      </c>
      <c r="G5" s="12" t="s">
        <v>408</v>
      </c>
      <c r="H5" s="12" t="s">
        <v>572</v>
      </c>
      <c r="I5" s="12" t="s">
        <v>425</v>
      </c>
      <c r="J5" s="12" t="s">
        <v>576</v>
      </c>
      <c r="K5" s="26" t="s">
        <v>243</v>
      </c>
      <c r="L5" s="27"/>
      <c r="M5" s="28" t="s">
        <v>318</v>
      </c>
      <c r="N5" s="29"/>
      <c r="O5" s="11" t="s">
        <v>245</v>
      </c>
      <c r="P5" s="14"/>
      <c r="Q5" s="12" t="s">
        <v>213</v>
      </c>
      <c r="R5" s="11" t="s">
        <v>501</v>
      </c>
    </row>
    <row r="6" s="2" customFormat="1" customHeight="1" spans="1:18">
      <c r="A6" s="14"/>
      <c r="B6" s="14"/>
      <c r="C6" s="14"/>
      <c r="D6" s="15"/>
      <c r="E6" s="14"/>
      <c r="F6" s="14"/>
      <c r="G6" s="14"/>
      <c r="H6" s="14"/>
      <c r="I6" s="14"/>
      <c r="J6" s="14"/>
      <c r="K6" s="11" t="s">
        <v>491</v>
      </c>
      <c r="L6" s="11" t="s">
        <v>492</v>
      </c>
      <c r="M6" s="11" t="s">
        <v>491</v>
      </c>
      <c r="N6" s="11" t="s">
        <v>492</v>
      </c>
      <c r="O6" s="11" t="s">
        <v>491</v>
      </c>
      <c r="P6" s="11" t="s">
        <v>492</v>
      </c>
      <c r="Q6" s="14"/>
      <c r="R6" s="14"/>
    </row>
    <row r="7" spans="1:18">
      <c r="A7" s="14"/>
      <c r="B7" s="11"/>
      <c r="C7" s="16"/>
      <c r="D7" s="17"/>
      <c r="E7" s="11"/>
      <c r="F7" s="11"/>
      <c r="G7" s="14"/>
      <c r="H7" s="18"/>
      <c r="I7" s="18"/>
      <c r="J7" s="14"/>
      <c r="K7" s="30"/>
      <c r="L7" s="30"/>
      <c r="M7" s="30"/>
      <c r="N7" s="30"/>
      <c r="O7" s="31"/>
      <c r="P7" s="31"/>
      <c r="Q7" s="34"/>
      <c r="R7" s="34"/>
    </row>
    <row r="8" spans="1:18">
      <c r="A8" s="14"/>
      <c r="B8" s="14"/>
      <c r="C8" s="19"/>
      <c r="D8" s="17"/>
      <c r="E8" s="19"/>
      <c r="F8" s="14"/>
      <c r="G8" s="14"/>
      <c r="H8" s="18"/>
      <c r="I8" s="18"/>
      <c r="J8" s="32" t="s">
        <v>768</v>
      </c>
      <c r="K8" s="30"/>
      <c r="L8" s="30"/>
      <c r="M8" s="30"/>
      <c r="N8" s="30"/>
      <c r="O8" s="30"/>
      <c r="P8" s="30"/>
      <c r="Q8" s="34"/>
      <c r="R8" s="34"/>
    </row>
    <row r="9" spans="1:18">
      <c r="A9" s="14"/>
      <c r="B9" s="14"/>
      <c r="C9" s="19"/>
      <c r="D9" s="17"/>
      <c r="E9" s="19"/>
      <c r="F9" s="14"/>
      <c r="G9" s="14"/>
      <c r="H9" s="18"/>
      <c r="I9" s="18"/>
      <c r="J9" s="32"/>
      <c r="K9" s="30"/>
      <c r="L9" s="30"/>
      <c r="M9" s="30"/>
      <c r="N9" s="30"/>
      <c r="O9" s="30"/>
      <c r="P9" s="30"/>
      <c r="Q9" s="34"/>
      <c r="R9" s="34"/>
    </row>
    <row r="10" spans="1:18">
      <c r="A10" s="14"/>
      <c r="B10" s="14"/>
      <c r="C10" s="19"/>
      <c r="D10" s="17"/>
      <c r="E10" s="19"/>
      <c r="F10" s="14"/>
      <c r="G10" s="14"/>
      <c r="H10" s="18"/>
      <c r="I10" s="18"/>
      <c r="J10" s="32"/>
      <c r="K10" s="30"/>
      <c r="L10" s="30"/>
      <c r="M10" s="30"/>
      <c r="N10" s="30"/>
      <c r="O10" s="30"/>
      <c r="P10" s="30"/>
      <c r="Q10" s="34"/>
      <c r="R10" s="34"/>
    </row>
    <row r="11" spans="1:18">
      <c r="A11" s="14"/>
      <c r="B11" s="14"/>
      <c r="C11" s="19"/>
      <c r="D11" s="17"/>
      <c r="E11" s="19"/>
      <c r="F11" s="14"/>
      <c r="G11" s="14"/>
      <c r="H11" s="18"/>
      <c r="I11" s="18"/>
      <c r="J11" s="32"/>
      <c r="K11" s="30"/>
      <c r="L11" s="30"/>
      <c r="M11" s="30"/>
      <c r="N11" s="30"/>
      <c r="O11" s="30"/>
      <c r="P11" s="30"/>
      <c r="Q11" s="34"/>
      <c r="R11" s="34"/>
    </row>
    <row r="12" spans="1:18">
      <c r="A12" s="14"/>
      <c r="B12" s="14"/>
      <c r="C12" s="19"/>
      <c r="D12" s="17"/>
      <c r="E12" s="19"/>
      <c r="F12" s="14"/>
      <c r="G12" s="14"/>
      <c r="H12" s="18"/>
      <c r="I12" s="18"/>
      <c r="J12" s="32"/>
      <c r="K12" s="30"/>
      <c r="L12" s="30"/>
      <c r="M12" s="30"/>
      <c r="N12" s="30"/>
      <c r="O12" s="30"/>
      <c r="P12" s="30"/>
      <c r="Q12" s="34"/>
      <c r="R12" s="34"/>
    </row>
    <row r="13" spans="1:18">
      <c r="A13" s="14"/>
      <c r="B13" s="14"/>
      <c r="C13" s="19"/>
      <c r="D13" s="17"/>
      <c r="E13" s="19"/>
      <c r="F13" s="14"/>
      <c r="G13" s="14"/>
      <c r="H13" s="18"/>
      <c r="I13" s="18"/>
      <c r="J13" s="32"/>
      <c r="K13" s="30"/>
      <c r="L13" s="30"/>
      <c r="M13" s="30"/>
      <c r="N13" s="30"/>
      <c r="O13" s="30"/>
      <c r="P13" s="30"/>
      <c r="Q13" s="34"/>
      <c r="R13" s="34"/>
    </row>
    <row r="14" spans="1:18">
      <c r="A14" s="14"/>
      <c r="B14" s="14"/>
      <c r="C14" s="19"/>
      <c r="D14" s="17"/>
      <c r="E14" s="19"/>
      <c r="F14" s="14"/>
      <c r="G14" s="14"/>
      <c r="H14" s="18"/>
      <c r="I14" s="18"/>
      <c r="J14" s="32"/>
      <c r="K14" s="30"/>
      <c r="L14" s="30"/>
      <c r="M14" s="30"/>
      <c r="N14" s="30"/>
      <c r="O14" s="30"/>
      <c r="P14" s="30"/>
      <c r="Q14" s="34"/>
      <c r="R14" s="34"/>
    </row>
    <row r="15" spans="1:18">
      <c r="A15" s="14"/>
      <c r="B15" s="14"/>
      <c r="C15" s="19"/>
      <c r="D15" s="17"/>
      <c r="E15" s="19"/>
      <c r="F15" s="14"/>
      <c r="G15" s="14"/>
      <c r="H15" s="18"/>
      <c r="I15" s="18"/>
      <c r="J15" s="32"/>
      <c r="K15" s="30"/>
      <c r="L15" s="30"/>
      <c r="M15" s="30"/>
      <c r="N15" s="30"/>
      <c r="O15" s="30"/>
      <c r="P15" s="30"/>
      <c r="Q15" s="34"/>
      <c r="R15" s="34"/>
    </row>
    <row r="16" spans="1:18">
      <c r="A16" s="14"/>
      <c r="B16" s="14"/>
      <c r="C16" s="19"/>
      <c r="D16" s="17"/>
      <c r="E16" s="19"/>
      <c r="F16" s="14"/>
      <c r="G16" s="14"/>
      <c r="H16" s="18"/>
      <c r="I16" s="18"/>
      <c r="J16" s="32"/>
      <c r="K16" s="30"/>
      <c r="L16" s="30"/>
      <c r="M16" s="30"/>
      <c r="N16" s="30"/>
      <c r="O16" s="30"/>
      <c r="P16" s="30"/>
      <c r="Q16" s="34"/>
      <c r="R16" s="34"/>
    </row>
    <row r="17" spans="1:18">
      <c r="A17" s="14"/>
      <c r="B17" s="14"/>
      <c r="C17" s="19"/>
      <c r="D17" s="17"/>
      <c r="E17" s="19"/>
      <c r="F17" s="14"/>
      <c r="G17" s="14"/>
      <c r="H17" s="18"/>
      <c r="I17" s="18"/>
      <c r="J17" s="32"/>
      <c r="K17" s="30"/>
      <c r="L17" s="30"/>
      <c r="M17" s="30"/>
      <c r="N17" s="30"/>
      <c r="O17" s="30"/>
      <c r="P17" s="30"/>
      <c r="Q17" s="34"/>
      <c r="R17" s="34"/>
    </row>
    <row r="18" spans="1:18">
      <c r="A18" s="14"/>
      <c r="B18" s="14"/>
      <c r="C18" s="19"/>
      <c r="D18" s="17"/>
      <c r="E18" s="19"/>
      <c r="F18" s="14"/>
      <c r="G18" s="14"/>
      <c r="H18" s="18"/>
      <c r="I18" s="18"/>
      <c r="J18" s="32"/>
      <c r="K18" s="30"/>
      <c r="L18" s="30"/>
      <c r="M18" s="30"/>
      <c r="N18" s="30"/>
      <c r="O18" s="30"/>
      <c r="P18" s="30"/>
      <c r="Q18" s="34"/>
      <c r="R18" s="34"/>
    </row>
    <row r="19" spans="1:18">
      <c r="A19" s="14"/>
      <c r="B19" s="14"/>
      <c r="C19" s="19"/>
      <c r="D19" s="17"/>
      <c r="E19" s="19"/>
      <c r="F19" s="14"/>
      <c r="G19" s="14"/>
      <c r="H19" s="18"/>
      <c r="I19" s="18"/>
      <c r="J19" s="32"/>
      <c r="K19" s="30"/>
      <c r="L19" s="30"/>
      <c r="M19" s="30"/>
      <c r="N19" s="30"/>
      <c r="O19" s="30"/>
      <c r="P19" s="30"/>
      <c r="Q19" s="34"/>
      <c r="R19" s="34"/>
    </row>
    <row r="20" spans="1:18">
      <c r="A20" s="14"/>
      <c r="B20" s="14"/>
      <c r="C20" s="19"/>
      <c r="D20" s="17"/>
      <c r="E20" s="19"/>
      <c r="F20" s="14"/>
      <c r="G20" s="14"/>
      <c r="H20" s="18"/>
      <c r="I20" s="18"/>
      <c r="J20" s="32"/>
      <c r="K20" s="30"/>
      <c r="L20" s="30"/>
      <c r="M20" s="30"/>
      <c r="N20" s="30"/>
      <c r="O20" s="30"/>
      <c r="P20" s="30"/>
      <c r="Q20" s="34"/>
      <c r="R20" s="34"/>
    </row>
    <row r="21" spans="1:18">
      <c r="A21" s="14"/>
      <c r="B21" s="14"/>
      <c r="C21" s="19"/>
      <c r="D21" s="17"/>
      <c r="E21" s="19"/>
      <c r="F21" s="14"/>
      <c r="G21" s="14"/>
      <c r="H21" s="18"/>
      <c r="I21" s="18"/>
      <c r="J21" s="32"/>
      <c r="K21" s="30"/>
      <c r="L21" s="30"/>
      <c r="M21" s="30"/>
      <c r="N21" s="30"/>
      <c r="O21" s="30"/>
      <c r="P21" s="30"/>
      <c r="Q21" s="34"/>
      <c r="R21" s="34"/>
    </row>
    <row r="22" spans="1:18">
      <c r="A22" s="14"/>
      <c r="B22" s="14"/>
      <c r="C22" s="19"/>
      <c r="D22" s="17"/>
      <c r="E22" s="19"/>
      <c r="F22" s="14"/>
      <c r="G22" s="14"/>
      <c r="H22" s="18"/>
      <c r="I22" s="18"/>
      <c r="J22" s="32"/>
      <c r="K22" s="30"/>
      <c r="L22" s="30"/>
      <c r="M22" s="30"/>
      <c r="N22" s="30"/>
      <c r="O22" s="30"/>
      <c r="P22" s="30"/>
      <c r="Q22" s="34"/>
      <c r="R22" s="34"/>
    </row>
    <row r="23" spans="1:18">
      <c r="A23" s="14"/>
      <c r="B23" s="14"/>
      <c r="C23" s="19"/>
      <c r="D23" s="17"/>
      <c r="E23" s="19"/>
      <c r="F23" s="14"/>
      <c r="G23" s="14"/>
      <c r="H23" s="18"/>
      <c r="I23" s="18"/>
      <c r="J23" s="32"/>
      <c r="K23" s="30"/>
      <c r="L23" s="30"/>
      <c r="M23" s="30"/>
      <c r="N23" s="30"/>
      <c r="O23" s="30"/>
      <c r="P23" s="30"/>
      <c r="Q23" s="34"/>
      <c r="R23" s="34"/>
    </row>
    <row r="24" spans="1:18">
      <c r="A24" s="14"/>
      <c r="B24" s="14"/>
      <c r="C24" s="19"/>
      <c r="D24" s="17"/>
      <c r="E24" s="19"/>
      <c r="F24" s="14"/>
      <c r="G24" s="14"/>
      <c r="H24" s="18"/>
      <c r="I24" s="18"/>
      <c r="J24" s="32"/>
      <c r="K24" s="30"/>
      <c r="L24" s="30"/>
      <c r="M24" s="30"/>
      <c r="N24" s="30"/>
      <c r="O24" s="30"/>
      <c r="P24" s="30"/>
      <c r="Q24" s="34"/>
      <c r="R24" s="34"/>
    </row>
    <row r="25" spans="1:18">
      <c r="A25" s="14"/>
      <c r="B25" s="14"/>
      <c r="C25" s="19"/>
      <c r="D25" s="17"/>
      <c r="E25" s="19"/>
      <c r="F25" s="14"/>
      <c r="G25" s="14"/>
      <c r="H25" s="18"/>
      <c r="I25" s="18"/>
      <c r="J25" s="32"/>
      <c r="K25" s="30"/>
      <c r="L25" s="30"/>
      <c r="M25" s="30"/>
      <c r="N25" s="30"/>
      <c r="O25" s="30"/>
      <c r="P25" s="30"/>
      <c r="Q25" s="34"/>
      <c r="R25" s="34"/>
    </row>
    <row r="26" spans="1:18">
      <c r="A26" s="14"/>
      <c r="B26" s="14"/>
      <c r="C26" s="19"/>
      <c r="D26" s="17"/>
      <c r="E26" s="19"/>
      <c r="F26" s="14"/>
      <c r="G26" s="14"/>
      <c r="H26" s="18"/>
      <c r="I26" s="18"/>
      <c r="J26" s="32"/>
      <c r="K26" s="30"/>
      <c r="L26" s="30"/>
      <c r="M26" s="30"/>
      <c r="N26" s="30"/>
      <c r="O26" s="30"/>
      <c r="P26" s="30"/>
      <c r="Q26" s="34"/>
      <c r="R26" s="34"/>
    </row>
    <row r="27" spans="1:18">
      <c r="A27" s="20" t="s">
        <v>357</v>
      </c>
      <c r="B27" s="21"/>
      <c r="C27" s="22"/>
      <c r="D27" s="17"/>
      <c r="E27" s="19"/>
      <c r="F27" s="14"/>
      <c r="G27" s="14"/>
      <c r="H27" s="18"/>
      <c r="I27" s="18"/>
      <c r="J27" s="14"/>
      <c r="K27" s="30">
        <f>SUM(K7:K26)</f>
        <v>0</v>
      </c>
      <c r="L27" s="30">
        <f>SUM(L7:L26)</f>
        <v>0</v>
      </c>
      <c r="M27" s="30"/>
      <c r="N27" s="30"/>
      <c r="O27" s="30">
        <f>SUM(O7:O26)</f>
        <v>0</v>
      </c>
      <c r="P27" s="30">
        <f>SUM(P7:P26)</f>
        <v>0</v>
      </c>
      <c r="Q27" s="34"/>
      <c r="R27" s="34"/>
    </row>
    <row r="28" spans="1:15">
      <c r="A28" s="23"/>
      <c r="B28" s="24"/>
      <c r="C28" s="24"/>
      <c r="O28" s="23"/>
    </row>
    <row r="29" spans="1:3">
      <c r="A29" s="23"/>
      <c r="B29" s="24"/>
      <c r="C29" s="24"/>
    </row>
  </sheetData>
  <mergeCells count="18">
    <mergeCell ref="A2:Q2"/>
    <mergeCell ref="A3:Q3"/>
    <mergeCell ref="K5:L5"/>
    <mergeCell ref="M5:N5"/>
    <mergeCell ref="O5:P5"/>
    <mergeCell ref="A27:C27"/>
    <mergeCell ref="A5:A6"/>
    <mergeCell ref="B5:B6"/>
    <mergeCell ref="C5:C6"/>
    <mergeCell ref="D5:D6"/>
    <mergeCell ref="E5:E6"/>
    <mergeCell ref="F5:F6"/>
    <mergeCell ref="G5:G6"/>
    <mergeCell ref="H5:H6"/>
    <mergeCell ref="I5:I6"/>
    <mergeCell ref="J5:J6"/>
    <mergeCell ref="Q5:Q6"/>
    <mergeCell ref="R5:R6"/>
  </mergeCells>
  <hyperlinks>
    <hyperlink ref="A1" location="索引目录!E39" display="返回索引页"/>
    <hyperlink ref="B1" location="固定资产汇总!B13" display="返回"/>
  </hyperlinks>
  <pageMargins left="1.02916666666667" right="0.707638888888889" top="0.747916666666667" bottom="0.747916666666667" header="0.313888888888889" footer="0.313888888888889"/>
  <pageSetup paperSize="9" orientation="landscape"/>
  <headerFooter/>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6" sqref="F156"/>
    </sheetView>
  </sheetViews>
  <sheetFormatPr defaultColWidth="9" defaultRowHeight="15.7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conqueror</Company>
  <Application>Microsoft Excel</Application>
  <HeadingPairs>
    <vt:vector size="2" baseType="variant">
      <vt:variant>
        <vt:lpstr>工作表</vt:lpstr>
      </vt:variant>
      <vt:variant>
        <vt:i4>93</vt:i4>
      </vt:variant>
    </vt:vector>
  </HeadingPairs>
  <TitlesOfParts>
    <vt:vector size="93" baseType="lpstr">
      <vt:lpstr>MPTKPO</vt:lpstr>
      <vt:lpstr>封面</vt:lpstr>
      <vt:lpstr>索引目录</vt:lpstr>
      <vt:lpstr>填表说明</vt:lpstr>
      <vt:lpstr>基本情况</vt:lpstr>
      <vt:lpstr>资产负债表</vt:lpstr>
      <vt:lpstr>审定数</vt:lpstr>
      <vt:lpstr>分类汇总</vt:lpstr>
      <vt:lpstr>流动汇总</vt:lpstr>
      <vt:lpstr>现金</vt:lpstr>
      <vt:lpstr>银行存款</vt:lpstr>
      <vt:lpstr>其他货币资金</vt:lpstr>
      <vt:lpstr>交易性金融资产汇总</vt:lpstr>
      <vt:lpstr>交易性-股票</vt:lpstr>
      <vt:lpstr>交易性-债券</vt:lpstr>
      <vt:lpstr>交易性-基金</vt:lpstr>
      <vt:lpstr>应收票据</vt:lpstr>
      <vt:lpstr>应收账款</vt:lpstr>
      <vt:lpstr>预付账款</vt:lpstr>
      <vt:lpstr>应收利息</vt:lpstr>
      <vt:lpstr>应收股利（利润）</vt:lpstr>
      <vt:lpstr>其他应收款</vt:lpstr>
      <vt:lpstr>存货汇总</vt:lpstr>
      <vt:lpstr>材料采购（在途物资）</vt:lpstr>
      <vt:lpstr>原材料</vt:lpstr>
      <vt:lpstr>在库周转材料</vt:lpstr>
      <vt:lpstr>委托加工物资</vt:lpstr>
      <vt:lpstr>产成品（库存商品）</vt:lpstr>
      <vt:lpstr>在产品（自制半成品）</vt:lpstr>
      <vt:lpstr>发出商品</vt:lpstr>
      <vt:lpstr>在用周转材料</vt:lpstr>
      <vt:lpstr>一年到期非流动资产</vt:lpstr>
      <vt:lpstr>其他流动资产</vt:lpstr>
      <vt:lpstr>非流动资产汇总</vt:lpstr>
      <vt:lpstr>可供出售金融资产汇总</vt:lpstr>
      <vt:lpstr>可出售-股票</vt:lpstr>
      <vt:lpstr>可出售-债券</vt:lpstr>
      <vt:lpstr>可出售-其他</vt:lpstr>
      <vt:lpstr>持有到期投资</vt:lpstr>
      <vt:lpstr>长期应收</vt:lpstr>
      <vt:lpstr>股权投资</vt:lpstr>
      <vt:lpstr>4-5-1投资性房地产</vt:lpstr>
      <vt:lpstr>4-5-2投资性房地产</vt:lpstr>
      <vt:lpstr>4-5-3投资性地产</vt:lpstr>
      <vt:lpstr>4-5-4投资性地产</vt:lpstr>
      <vt:lpstr>固定资产汇总</vt:lpstr>
      <vt:lpstr>房屋建筑物</vt:lpstr>
      <vt:lpstr>构筑物</vt:lpstr>
      <vt:lpstr>管道沟槽</vt:lpstr>
      <vt:lpstr>机器设备</vt:lpstr>
      <vt:lpstr>车辆</vt:lpstr>
      <vt:lpstr>电子设备</vt:lpstr>
      <vt:lpstr>土地</vt:lpstr>
      <vt:lpstr>在建工程汇总</vt:lpstr>
      <vt:lpstr>在建（土建）</vt:lpstr>
      <vt:lpstr>在建（设备）</vt:lpstr>
      <vt:lpstr>工程物资</vt:lpstr>
      <vt:lpstr>固定资产清理</vt:lpstr>
      <vt:lpstr>生产性生物资产</vt:lpstr>
      <vt:lpstr>油气资产</vt:lpstr>
      <vt:lpstr>无形资产汇总</vt:lpstr>
      <vt:lpstr>无形-土地</vt:lpstr>
      <vt:lpstr>无形-矿业权</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应付票据</vt:lpstr>
      <vt:lpstr>应付账款</vt:lpstr>
      <vt:lpstr>预收账款</vt:lpstr>
      <vt:lpstr>职工薪酬</vt:lpstr>
      <vt:lpstr>应交税费</vt:lpstr>
      <vt:lpstr>应付利息</vt:lpstr>
      <vt:lpstr>应付股利（利润）</vt:lpstr>
      <vt:lpstr>其他应付款</vt:lpstr>
      <vt:lpstr>一年到期非流动负债</vt:lpstr>
      <vt:lpstr>其他流动负债</vt:lpstr>
      <vt:lpstr>非流动负债汇总 </vt:lpstr>
      <vt:lpstr>长期借款</vt:lpstr>
      <vt:lpstr>应付债券</vt:lpstr>
      <vt:lpstr>长期应付款</vt:lpstr>
      <vt:lpstr>专项应付款</vt:lpstr>
      <vt:lpstr>预计负债</vt:lpstr>
      <vt:lpstr>递延所得税负债</vt:lpstr>
      <vt:lpstr>其他非流动负债</vt:lpstr>
      <vt:lpstr>00000000</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新版通用申报表</dc:title>
  <dc:creator>Seaman</dc:creator>
  <cp:lastModifiedBy>WPS_1473061348</cp:lastModifiedBy>
  <dcterms:created xsi:type="dcterms:W3CDTF">1999-04-07T08:44:00Z</dcterms:created>
  <cp:lastPrinted>2021-09-08T07:20:00Z</cp:lastPrinted>
  <dcterms:modified xsi:type="dcterms:W3CDTF">2022-05-19T02:22:08Z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FF8857BC7474411AA4272263282E0FD3</vt:lpwstr>
  </property>
</Properties>
</file>