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ustomProperty1.bin" ContentType="application/vnd.openxmlformats-officedocument.spreadsheetml.customProperty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1" sheetId="1" r:id="rId1"/>
  </sheets>
  <definedNames>
    <definedName name="_xlnm._FilterDatabase" localSheetId="0" hidden="1">'1'!$B$3:$H$53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F2841CBDA8ED466C8460BE6FBEB980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2425" y="9152890"/>
          <a:ext cx="263525" cy="9594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CBBEED6AC5644049BB3298AFB14FC3C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87475" y="3199130"/>
          <a:ext cx="842010" cy="834390"/>
        </a:xfrm>
        <a:prstGeom prst="rect">
          <a:avLst/>
        </a:prstGeom>
      </xdr:spPr>
    </xdr:pic>
  </etc:cellImage>
  <etc:cellImage>
    <xdr:pic>
      <xdr:nvPicPr>
        <xdr:cNvPr id="49" name="ID_FEBFF09FC7FC46ABB5507A2FA88ACA8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417810" y="905510"/>
          <a:ext cx="1058545" cy="312420"/>
        </a:xfrm>
        <a:prstGeom prst="rect">
          <a:avLst/>
        </a:prstGeom>
      </xdr:spPr>
    </xdr:pic>
  </etc:cellImage>
  <etc:cellImage>
    <xdr:pic>
      <xdr:nvPicPr>
        <xdr:cNvPr id="19" name="ID_F89F073390464CF780F82011B3EDC2BC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51585" y="15309850"/>
          <a:ext cx="1146810" cy="6146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C5980214AAD149CEA39C6AE9E76B60A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583055" y="6680835"/>
          <a:ext cx="301625" cy="1057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0170302099EF436E95960E5F85ED1BC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83335" y="4434840"/>
          <a:ext cx="1029970" cy="763270"/>
        </a:xfrm>
        <a:prstGeom prst="rect">
          <a:avLst/>
        </a:prstGeom>
      </xdr:spPr>
    </xdr:pic>
  </etc:cellImage>
  <etc:cellImage>
    <xdr:pic>
      <xdr:nvPicPr>
        <xdr:cNvPr id="101" name="ID_26F3A1BF33B14579BE6AAC3CB22CDEA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79220" y="56853455"/>
          <a:ext cx="843915" cy="505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0B3AADDE78C2405EB995D5DDAF13ED0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63650" y="5577205"/>
          <a:ext cx="996315" cy="9029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BF85A5AF8D1A49799A095F3CF42B796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602105" y="7916545"/>
          <a:ext cx="254000" cy="984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EF5E4ABDEA4D4E29B135FAB12517BBD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38885" y="10287635"/>
          <a:ext cx="1092200" cy="10306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310EC19F2E264AAD81005C1CA46B144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52855" y="28984575"/>
          <a:ext cx="1062990" cy="9055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F195F21F96874CA39C5E09E21E9715A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93800" y="11799570"/>
          <a:ext cx="1241425" cy="3727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1589EE3E7F7C487B90AE319370C554E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636395" y="12734290"/>
          <a:ext cx="233045" cy="9448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5033E2F3C5204C13943A7939292BEF8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240790" y="14250035"/>
          <a:ext cx="1118235" cy="2717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14E4821BE51843B58FA7FB38A87A96E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227455" y="16671925"/>
          <a:ext cx="1162685" cy="2990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493F2A22FDBB4CE2853EFBDDD4180B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428115" y="31361380"/>
          <a:ext cx="685165" cy="9137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CCF0BEE22EED4416A3E63CAACA60DA3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648460" y="20575270"/>
          <a:ext cx="304165" cy="9055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4BC0341877EB4D89AFDABA7C6DA2B0AC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263650" y="21873845"/>
          <a:ext cx="1083310" cy="6337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6" name="ID_B3E089990D3642B0ADD1F53EB139922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254760" y="44576365"/>
          <a:ext cx="1037590" cy="7645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BB1D1197C3124919B36E6172AE206D8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194435" y="23169245"/>
          <a:ext cx="1333500" cy="485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D7A206FAAC0B4B6CA01C25EAC0E2C036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263015" y="25459690"/>
          <a:ext cx="1107440" cy="685800"/>
        </a:xfrm>
        <a:prstGeom prst="rect">
          <a:avLst/>
        </a:prstGeom>
      </xdr:spPr>
    </xdr:pic>
  </etc:cellImage>
  <etc:cellImage>
    <xdr:pic>
      <xdr:nvPicPr>
        <xdr:cNvPr id="2" name="ID_DECA790A25654B519C99DFB2C96B007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320165" y="26656665"/>
          <a:ext cx="1021715" cy="4044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C5E45296A69F4AFAA8DA589B789A5C1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261110" y="27971750"/>
          <a:ext cx="1131570" cy="5568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" name="ID_1257E4AA67A64F64868BC2DD0DA98B4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264920" y="30259020"/>
          <a:ext cx="1102995" cy="7486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1" name="ID_F3DE02ED5B7F48048BFC772FABD0EB60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255395" y="40001190"/>
          <a:ext cx="1092200" cy="506095"/>
        </a:xfrm>
        <a:prstGeom prst="rect">
          <a:avLst/>
        </a:prstGeom>
      </xdr:spPr>
    </xdr:pic>
  </etc:cellImage>
  <etc:cellImage>
    <xdr:pic>
      <xdr:nvPicPr>
        <xdr:cNvPr id="36" name="ID_612BCA54AFC04D3B8B1CAFB7772C459A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361440" y="32612330"/>
          <a:ext cx="774065" cy="815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7BEF3A370B2F4513B0FCD909983DBC6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290955" y="33761045"/>
          <a:ext cx="966470" cy="9798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8" name="ID_D927F26A28DE40BA8AC3B1AFA742C3BD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253490" y="47089060"/>
          <a:ext cx="1120775" cy="6832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841CDBE0A6FA48638F55EDC1B2B0619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279525" y="35186620"/>
          <a:ext cx="973455" cy="455930"/>
        </a:xfrm>
        <a:prstGeom prst="rect">
          <a:avLst/>
        </a:prstGeom>
      </xdr:spPr>
    </xdr:pic>
  </etc:cellImage>
  <etc:cellImage>
    <xdr:pic>
      <xdr:nvPicPr>
        <xdr:cNvPr id="77" name="ID_5CA81AAFBF4946E192DC4FD28E309B9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409700" y="36313110"/>
          <a:ext cx="828040" cy="749935"/>
        </a:xfrm>
        <a:prstGeom prst="rect">
          <a:avLst/>
        </a:prstGeom>
      </xdr:spPr>
    </xdr:pic>
  </etc:cellImage>
  <etc:cellImage>
    <xdr:pic>
      <xdr:nvPicPr>
        <xdr:cNvPr id="93" name="ID_33BD0B2727C749AD86B46BC466A3E95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428750" y="50804445"/>
          <a:ext cx="728345" cy="598805"/>
        </a:xfrm>
        <a:prstGeom prst="rect">
          <a:avLst/>
        </a:prstGeom>
      </xdr:spPr>
    </xdr:pic>
  </etc:cellImage>
  <etc:cellImage>
    <xdr:pic>
      <xdr:nvPicPr>
        <xdr:cNvPr id="78" name="ID_9928FBEA46E0492F9A485FA18FA5DA07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341120" y="37586920"/>
          <a:ext cx="842645" cy="596900"/>
        </a:xfrm>
        <a:prstGeom prst="rect">
          <a:avLst/>
        </a:prstGeom>
      </xdr:spPr>
    </xdr:pic>
  </etc:cellImage>
  <etc:cellImage>
    <xdr:pic>
      <xdr:nvPicPr>
        <xdr:cNvPr id="79" name="ID_E76749027FAE4B0A8142B59B95CF8DF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229995" y="38825170"/>
          <a:ext cx="1145540" cy="393700"/>
        </a:xfrm>
        <a:prstGeom prst="rect">
          <a:avLst/>
        </a:prstGeom>
      </xdr:spPr>
    </xdr:pic>
  </etc:cellImage>
  <etc:cellImage>
    <xdr:pic>
      <xdr:nvPicPr>
        <xdr:cNvPr id="82" name="ID_83C612D63BC94A4BBC03A8232E6F4B4A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303655" y="41111170"/>
          <a:ext cx="976630" cy="666115"/>
        </a:xfrm>
        <a:prstGeom prst="rect">
          <a:avLst/>
        </a:prstGeom>
      </xdr:spPr>
    </xdr:pic>
  </etc:cellImage>
  <etc:cellImage>
    <xdr:pic>
      <xdr:nvPicPr>
        <xdr:cNvPr id="85" name="ID_DE59ACCAFE7D410DA7AF20D8448FFC37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07465" y="42389425"/>
          <a:ext cx="1116965" cy="574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</etc:cellImage>
  <etc:cellImage>
    <xdr:pic>
      <xdr:nvPicPr>
        <xdr:cNvPr id="84" name="ID_F2B956FB72BF4AF7900F8B1EBAE2767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1390650" y="43376215"/>
          <a:ext cx="739140" cy="936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7" name="ID_764976C8D64C403A8F98E1AD14E9F5A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466215" y="45914310"/>
          <a:ext cx="680085" cy="6546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0" name="ID_EAB75688D3594E4598425190E1F2F764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563370" y="48148875"/>
          <a:ext cx="473710" cy="9867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1" name="ID_3ED6D80B975C4108895B7D7501E18098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1440815" y="49289335"/>
          <a:ext cx="730885" cy="549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2" name="ID_40BF85E72C2B4054ACCFADEE8F5F352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1367155" y="49921795"/>
          <a:ext cx="744855" cy="644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2" name="ID_9FD9FFBBCC654930A92E20D4FC5BCC9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1441450" y="52169060"/>
          <a:ext cx="365125" cy="6807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5" name="ID_F6FBAF1E9B414936BEB493EA2E0E086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1329690" y="53460015"/>
          <a:ext cx="1013460" cy="5276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7" name="ID_62CF542DEAF642E4B9F900569C2D792C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1403350" y="54086760"/>
          <a:ext cx="892810" cy="5981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8" name="ID_537E334BEDB54E1A9A11AAB50814E22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315720" y="54807485"/>
          <a:ext cx="958215" cy="5245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9" name="ID_A9A605FD95B4478CA3C88560ED5EC50D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228725" y="55456455"/>
          <a:ext cx="1123950" cy="5664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0" name="ID_BC15B1C134934B9D8DB442C83F819DE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475740" y="56074945"/>
          <a:ext cx="622300" cy="6318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<sst xmlns="http://schemas.openxmlformats.org/spreadsheetml/2006/main" count="246" uniqueCount="144">
  <si>
    <t>标识系统采购及安装清单</t>
  </si>
  <si>
    <t>现方案（作废）</t>
  </si>
  <si>
    <t>工程名称：晋陵康复医院改扩建工程设计、采购、施工工程总承包（EPC一体化）室内装饰装修工程</t>
  </si>
  <si>
    <t>序号</t>
  </si>
  <si>
    <t>项目名称</t>
  </si>
  <si>
    <t>施工工艺</t>
  </si>
  <si>
    <t>规格尺寸（mm）</t>
  </si>
  <si>
    <t>图片</t>
  </si>
  <si>
    <t>单位</t>
  </si>
  <si>
    <t>数量</t>
  </si>
  <si>
    <t>备注</t>
  </si>
  <si>
    <t>户外部分</t>
  </si>
  <si>
    <t>楼顶医院名称发光字</t>
  </si>
  <si>
    <t>2.5mm铝板，激光切割，数控冲孔 围边焊接成型，
内装LED点阵光源，表面金属烤漆方案颜色，夜
晚发白光，现场贴墙高空安装。</t>
  </si>
  <si>
    <t>高1700*2000/字</t>
  </si>
  <si>
    <t>套</t>
  </si>
  <si>
    <t>楼顶医院发光LOGO</t>
  </si>
  <si>
    <t>4000*4000</t>
  </si>
  <si>
    <t>楼宇大字</t>
  </si>
  <si>
    <t>1.5mm.201不锈钢围边立体字，烤漆颜色，面衬亚克力板贴透光膜，内置户外防水led灯源，结构件贴墙安装。</t>
  </si>
  <si>
    <t>13300*2500*100</t>
  </si>
  <si>
    <t>户外总索引</t>
  </si>
  <si>
    <t>2mm不锈钢折弯焊接钣金箱体结构，烤漆哑光珍珠白色油漆，内置钢构龙骨，面衬亚克力板贴透光膜，内置户外防水LED灯源，热转印木纹色，钢构铁笼混凝土浇筑预埋。</t>
  </si>
  <si>
    <t>2200*1450*120</t>
  </si>
  <si>
    <t>停车场导向标识</t>
  </si>
  <si>
    <t>2800*600*160</t>
  </si>
  <si>
    <t>件</t>
  </si>
  <si>
    <t>人行导向标识</t>
  </si>
  <si>
    <t>2400*500*120</t>
  </si>
  <si>
    <t>非机动车指引标识</t>
  </si>
  <si>
    <t>楼宇名称标识</t>
  </si>
  <si>
    <t>1.5mm不锈钢围边立体字，烤漆颜色，面衬亚克力板贴透光膜，内置户外防水LED灯源，结构件贴墙安装。英文不发光。</t>
  </si>
  <si>
    <t>1200*8408
1200*7608
1316*8728
1350*7608
1200*6000
1200*8000（带箭头）
3600*4898（竖式）</t>
  </si>
  <si>
    <t>楼宇墙体编号</t>
  </si>
  <si>
    <t>1600*1600*120</t>
  </si>
  <si>
    <t>无烟医院标识</t>
  </si>
  <si>
    <t>2mm不锈钢折弯焊接钣金箱体结构，烤漆哑光珍珠白色油漆，内置钢构龙骨，热转印木纹色图文，钢构铁笼混凝土浇筑预埋。</t>
  </si>
  <si>
    <t>地库警示牌</t>
  </si>
  <si>
    <t>2mm不锈钢折弯焊接钣金箱体结构，烤漆哑光珍珠白色油漆，内置钢构龙骨，面衬亚克力板贴透光膜，内置户外防水LED灯源，热转印木纹色</t>
  </si>
  <si>
    <t>6500*520*100</t>
  </si>
  <si>
    <t>温馨提示牌</t>
  </si>
  <si>
    <t>1.5mm不锈钢折弯焊接钣金箱体结构，烤漆哑光珍珠白色油漆，内置钢构龙骨，热转印木纹色，混凝土浇筑预埋。</t>
  </si>
  <si>
    <t>550*310*30</t>
  </si>
  <si>
    <t>玻璃防撞贴膜</t>
  </si>
  <si>
    <t>高清户外车贴平喷画面</t>
  </si>
  <si>
    <t>1500*150</t>
  </si>
  <si>
    <t>米</t>
  </si>
  <si>
    <t>室内部分</t>
  </si>
  <si>
    <t>贴柱式-信息总览</t>
  </si>
  <si>
    <t>3M平喷,贴墙式安装。（门诊及住院楼各一块）</t>
  </si>
  <si>
    <t>1000*2400</t>
  </si>
  <si>
    <t>1号楼电梯楼层索引</t>
  </si>
  <si>
    <t>3M平喷,贴墙式安装。</t>
  </si>
  <si>
    <t>800*3000</t>
  </si>
  <si>
    <t>电梯楼层号</t>
  </si>
  <si>
    <t>8mm亚克力激光雕刻，整体热转木纹印。</t>
  </si>
  <si>
    <t>数字 H=280
英文 H=150</t>
  </si>
  <si>
    <t>10mm汤臣亚克力
激光雕刻抛光烤漆色
PVC雕刻镂空，靠山安装</t>
  </si>
  <si>
    <t>扶梯楼层索引</t>
  </si>
  <si>
    <t>600*2000</t>
  </si>
  <si>
    <t>步梯楼层号</t>
  </si>
  <si>
    <t>8mm亚克力激光雕刻，整体烤漆。</t>
  </si>
  <si>
    <t>导向吊牌</t>
  </si>
  <si>
    <t>1.5mm不锈钢板 激光切割剪板折弯，内衬焊接钢架龙骨立体成型，衬亚克力透光板，内容图文uv，内置LED光源，丝杆吊挂安装。</t>
  </si>
  <si>
    <t>1950*450</t>
  </si>
  <si>
    <t>导向贴墙牌</t>
  </si>
  <si>
    <t>1.2mm不锈钢折弯焊接钣金箱体结构，烤漆乳白色，表面图文丝网印刷。</t>
  </si>
  <si>
    <t>1600*550*20</t>
  </si>
  <si>
    <t>1.5mm不锈钢折弯焊接钣金箱体结构，烤漆乳白色，表面图文丝网印刷。</t>
  </si>
  <si>
    <t>导向地贴</t>
  </si>
  <si>
    <t>3M地贴+防滑耐磨斜纹地板膜</t>
  </si>
  <si>
    <t>2500*2000</t>
  </si>
  <si>
    <t>诊区入口标识</t>
  </si>
  <si>
    <t>600*900*20</t>
  </si>
  <si>
    <t>块</t>
  </si>
  <si>
    <t>护士站立体字</t>
  </si>
  <si>
    <t>8mm亚克力，激光雕刻抛光烤漆，PVC雕刻镂空靠山安装</t>
  </si>
  <si>
    <t>H=80</t>
  </si>
  <si>
    <t>8mm汤臣亚克力
激光雕刻抛光烤漆
PVC雕刻镂空靠山安装</t>
  </si>
  <si>
    <t>功能区标识</t>
  </si>
  <si>
    <t>立式门牌</t>
  </si>
  <si>
    <t>1.2mm不锈钢折弯焊接钣金箱体结构，烤漆乳白色，侧墙安装，双面图文丝网印刷。</t>
  </si>
  <si>
    <t>290*120</t>
  </si>
  <si>
    <t>1.5mm不锈钢折弯焊接钣金箱体结构，烤漆乳白色，侧墙安装，双面图文丝网印刷。</t>
  </si>
  <si>
    <t>科室门牌</t>
  </si>
  <si>
    <t>10mm亚克力，激光雕刻抛光烤漆乳白色，外圈立体雕刻圆弧角，正面图文丝网印刷</t>
  </si>
  <si>
    <r>
      <rPr>
        <sz val="10"/>
        <rFont val="宋体"/>
        <charset val="134"/>
      </rPr>
      <t>200</t>
    </r>
    <r>
      <rPr>
        <sz val="10"/>
        <rFont val="Times New Roman"/>
        <charset val="134"/>
      </rPr>
      <t>‬</t>
    </r>
    <r>
      <rPr>
        <sz val="10"/>
        <rFont val="宋体"/>
        <charset val="134"/>
      </rPr>
      <t>*200</t>
    </r>
  </si>
  <si>
    <t>10mm汤臣亚克力
激光雕刻抛光烤漆乳白色
外圈立体雕刻圆弧角
正面图文丝网印刷</t>
  </si>
  <si>
    <t>洗手间立式牌</t>
  </si>
  <si>
    <t>300*120</t>
  </si>
  <si>
    <t>洗手间门牌</t>
  </si>
  <si>
    <t>5mm亚克力，激光雕刻抛光烤漆乳白色，外圈立体雕刻圆弧角，正面图文丝网印刷</t>
  </si>
  <si>
    <t>200*200</t>
  </si>
  <si>
    <t>设备间标识</t>
  </si>
  <si>
    <t>8mm亚克力雕刻造型烤漆相应颜色，表面内容高清UV平喷，贴墙式安装</t>
  </si>
  <si>
    <t>10mm透明亚克力机械雕刻成型，表面精工打磨，
整体金属烤漆，贴墙安装。</t>
  </si>
  <si>
    <t>温馨提示标识</t>
  </si>
  <si>
    <t>5mm亚克力，激光雕刻，背面喷印图文，白色封底</t>
  </si>
  <si>
    <t>190*350</t>
  </si>
  <si>
    <t>8mm汤臣亚克力
激光雕刻
背面喷印图文，白色封底</t>
  </si>
  <si>
    <t>宣传栏（医护栏）</t>
  </si>
  <si>
    <t>不锈钢边框，雪弗板，内容高清UV打印，立体字，亚克力插页兜，贴墙安装。</t>
  </si>
  <si>
    <t>2400*1200</t>
  </si>
  <si>
    <t>磁吸式海报框</t>
  </si>
  <si>
    <t>铝合金边框，高清面板，磁吸固定画面。</t>
  </si>
  <si>
    <t>600*800</t>
  </si>
  <si>
    <t>个</t>
  </si>
  <si>
    <t>消防逃生图</t>
  </si>
  <si>
    <t>5mm亚克力，激光雕刻抛光，背面喷印图文，白色封底</t>
  </si>
  <si>
    <t>380*260</t>
  </si>
  <si>
    <t>5mm汤臣亚克力
激光雕刻抛光
背面喷印图文，白色封底</t>
  </si>
  <si>
    <t>床位号</t>
  </si>
  <si>
    <t>3M贴膜，表面UV喷印</t>
  </si>
  <si>
    <t>80*80</t>
  </si>
  <si>
    <t>手术室编号</t>
  </si>
  <si>
    <t>1.5mm铝板切割雕刻立体字表面拉丝电极氧化处理，贴墙安装。</t>
  </si>
  <si>
    <t>H=220</t>
  </si>
  <si>
    <t>电梯轿厢内索引</t>
  </si>
  <si>
    <t>5mm亚克力雕刻造型，内容高清UV平喷，贴墙式安装。</t>
  </si>
  <si>
    <t>1000*420</t>
  </si>
  <si>
    <t>电梯编号</t>
  </si>
  <si>
    <t>激光雕刻抛光烤漆色
PVC雕刻镂空靠山安装</t>
  </si>
  <si>
    <t>数字 H=100
中文 H=40</t>
  </si>
  <si>
    <t>病房门牌</t>
  </si>
  <si>
    <t>病房指引标识</t>
  </si>
  <si>
    <t>5mm亚克力激光雕刻烤漆哑光珍珠白色，
贴墙式安装。</t>
  </si>
  <si>
    <t>房号 H=80
床号  H=50</t>
  </si>
  <si>
    <t>2号3号楼电梯厅楼层牌</t>
  </si>
  <si>
    <t>350*1200</t>
  </si>
  <si>
    <t>地下车库部分</t>
  </si>
  <si>
    <t>地库导向吊牌</t>
  </si>
  <si>
    <t>2mm不锈钢（可单面开启维护）表面烤漆+不锈钢镂空雕刻/内贴亚克力板，表面丝印图文/内部led光源</t>
  </si>
  <si>
    <t>2800*360*100</t>
  </si>
  <si>
    <t>电梯厅指引吊牌</t>
  </si>
  <si>
    <t>1400*360*100</t>
  </si>
  <si>
    <t>坡道出入口喷涂</t>
  </si>
  <si>
    <t>彩色防霉立邦涂料(甲方施工)+模版图形</t>
  </si>
  <si>
    <t>实际面积</t>
  </si>
  <si>
    <t>m2</t>
  </si>
  <si>
    <t>彩色防霉立邦涂料+模版图形</t>
  </si>
  <si>
    <t>电梯厅墙面喷涂</t>
  </si>
  <si>
    <t>柱面分区喷涂</t>
  </si>
  <si>
    <t>墙面喷涂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</si>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</sst>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6" applyFont="1" applyFill="1" applyBorder="1" applyAlignment="1" applyProtection="1">
      <alignment horizontal="center" vertical="center" wrapText="1"/>
    </xf>
    <xf numFmtId="0" fontId="5" fillId="2" borderId="1" xfId="6" applyFont="1" applyFill="1" applyBorder="1" applyAlignment="1" applyProtection="1">
      <alignment horizontal="left" vertical="center" wrapText="1"/>
    </xf>
    <xf numFmtId="177" fontId="5" fillId="2" borderId="1" xfId="6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6" applyFont="1" applyFill="1" applyBorder="1" applyAlignment="1" applyProtection="1">
      <alignment horizontal="center" vertical="center" wrapText="1"/>
    </xf>
    <xf numFmtId="0" fontId="6" fillId="0" borderId="1" xfId="6" applyFont="1" applyFill="1" applyBorder="1" applyAlignment="1" applyProtection="1">
      <alignment horizontal="left" vertical="center" wrapText="1"/>
    </xf>
    <xf numFmtId="177" fontId="6" fillId="0" borderId="1" xfId="6" applyNumberFormat="1" applyFont="1" applyFill="1" applyBorder="1" applyAlignment="1" applyProtection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center" wrapText="1"/>
    </xf>
    <xf numFmtId="0" fontId="5" fillId="0" borderId="1" xfId="6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6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6" applyFont="1" applyFill="1" applyBorder="1" applyAlignment="1" applyProtection="1">
      <alignment horizontal="left" vertical="center" wrapText="1"/>
    </xf>
    <xf numFmtId="0" fontId="8" fillId="0" borderId="1" xfId="6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0.png"/><Relationship Id="rId8" Type="http://schemas.openxmlformats.org/officeDocument/2006/relationships/image" Target="media/image9.png"/><Relationship Id="rId7" Type="http://schemas.openxmlformats.org/officeDocument/2006/relationships/image" Target="media/image8.png"/><Relationship Id="rId6" Type="http://schemas.openxmlformats.org/officeDocument/2006/relationships/image" Target="media/image7.png"/><Relationship Id="rId5" Type="http://schemas.openxmlformats.org/officeDocument/2006/relationships/image" Target="media/image6.png"/><Relationship Id="rId46" Type="http://schemas.openxmlformats.org/officeDocument/2006/relationships/image" Target="media/image47.png"/><Relationship Id="rId45" Type="http://schemas.openxmlformats.org/officeDocument/2006/relationships/image" Target="media/image46.png"/><Relationship Id="rId44" Type="http://schemas.openxmlformats.org/officeDocument/2006/relationships/image" Target="media/image45.png"/><Relationship Id="rId43" Type="http://schemas.openxmlformats.org/officeDocument/2006/relationships/image" Target="media/image44.png"/><Relationship Id="rId42" Type="http://schemas.openxmlformats.org/officeDocument/2006/relationships/image" Target="media/image43.png"/><Relationship Id="rId41" Type="http://schemas.openxmlformats.org/officeDocument/2006/relationships/image" Target="media/image42.png"/><Relationship Id="rId40" Type="http://schemas.openxmlformats.org/officeDocument/2006/relationships/image" Target="media/image41.png"/><Relationship Id="rId4" Type="http://schemas.openxmlformats.org/officeDocument/2006/relationships/image" Target="media/image5.png"/><Relationship Id="rId39" Type="http://schemas.openxmlformats.org/officeDocument/2006/relationships/image" Target="media/image40.png"/><Relationship Id="rId38" Type="http://schemas.openxmlformats.org/officeDocument/2006/relationships/image" Target="media/image39.png"/><Relationship Id="rId37" Type="http://schemas.openxmlformats.org/officeDocument/2006/relationships/image" Target="media/image38.png"/><Relationship Id="rId36" Type="http://schemas.openxmlformats.org/officeDocument/2006/relationships/image" Target="media/image37.png"/><Relationship Id="rId35" Type="http://schemas.openxmlformats.org/officeDocument/2006/relationships/image" Target="media/image36.png"/><Relationship Id="rId34" Type="http://schemas.openxmlformats.org/officeDocument/2006/relationships/image" Target="media/image35.png"/><Relationship Id="rId33" Type="http://schemas.openxmlformats.org/officeDocument/2006/relationships/image" Target="media/image34.png"/><Relationship Id="rId32" Type="http://schemas.openxmlformats.org/officeDocument/2006/relationships/image" Target="media/image33.png"/><Relationship Id="rId31" Type="http://schemas.openxmlformats.org/officeDocument/2006/relationships/image" Target="media/image32.png"/><Relationship Id="rId30" Type="http://schemas.openxmlformats.org/officeDocument/2006/relationships/image" Target="media/image31.png"/><Relationship Id="rId3" Type="http://schemas.openxmlformats.org/officeDocument/2006/relationships/image" Target="media/image4.png"/><Relationship Id="rId29" Type="http://schemas.openxmlformats.org/officeDocument/2006/relationships/image" Target="media/image30.png"/><Relationship Id="rId28" Type="http://schemas.openxmlformats.org/officeDocument/2006/relationships/image" Target="media/image29.png"/><Relationship Id="rId27" Type="http://schemas.openxmlformats.org/officeDocument/2006/relationships/image" Target="media/image28.png"/><Relationship Id="rId26" Type="http://schemas.openxmlformats.org/officeDocument/2006/relationships/image" Target="media/image27.png"/><Relationship Id="rId25" Type="http://schemas.openxmlformats.org/officeDocument/2006/relationships/image" Target="media/image26.png"/><Relationship Id="rId24" Type="http://schemas.openxmlformats.org/officeDocument/2006/relationships/image" Target="media/image25.png"/><Relationship Id="rId23" Type="http://schemas.openxmlformats.org/officeDocument/2006/relationships/image" Target="media/image24.png"/><Relationship Id="rId22" Type="http://schemas.openxmlformats.org/officeDocument/2006/relationships/image" Target="media/image23.png"/><Relationship Id="rId21" Type="http://schemas.openxmlformats.org/officeDocument/2006/relationships/image" Target="media/image22.png"/><Relationship Id="rId20" Type="http://schemas.openxmlformats.org/officeDocument/2006/relationships/image" Target="media/image21.png"/><Relationship Id="rId2" Type="http://schemas.openxmlformats.org/officeDocument/2006/relationships/image" Target="media/image3.png"/><Relationship Id="rId19" Type="http://schemas.openxmlformats.org/officeDocument/2006/relationships/image" Target="media/image20.png"/><Relationship Id="rId18" Type="http://schemas.openxmlformats.org/officeDocument/2006/relationships/image" Target="media/image19.png"/><Relationship Id="rId17" Type="http://schemas.openxmlformats.org/officeDocument/2006/relationships/image" Target="media/image18.png"/><Relationship Id="rId16" Type="http://schemas.openxmlformats.org/officeDocument/2006/relationships/image" Target="media/image17.png"/><Relationship Id="rId15" Type="http://schemas.openxmlformats.org/officeDocument/2006/relationships/image" Target="media/image16.png"/><Relationship Id="rId14" Type="http://schemas.openxmlformats.org/officeDocument/2006/relationships/image" Target="media/image15.png"/><Relationship Id="rId13" Type="http://schemas.openxmlformats.org/officeDocument/2006/relationships/image" Target="media/image14.png"/><Relationship Id="rId12" Type="http://schemas.openxmlformats.org/officeDocument/2006/relationships/image" Target="media/image13.png"/><Relationship Id="rId11" Type="http://schemas.openxmlformats.org/officeDocument/2006/relationships/image" Target="media/image12.png"/><Relationship Id="rId10" Type="http://schemas.openxmlformats.org/officeDocument/2006/relationships/image" Target="media/image11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24</xdr:row>
      <xdr:rowOff>124460</xdr:rowOff>
    </xdr:from>
    <xdr:ext cx="222250" cy="194945"/>
    <xdr:sp>
      <xdr:nvSpPr>
        <xdr:cNvPr id="2" name="textbox33"/>
        <xdr:cNvSpPr txBox="1"/>
      </xdr:nvSpPr>
      <xdr:spPr>
        <a:xfrm rot="5400000">
          <a:off x="4347845" y="13953490"/>
          <a:ext cx="194945" cy="2222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lang="en-US" altLang="en-US" sz="100" dirty="0"/>
        </a:p>
        <a:p>
          <a:pPr algn="r" rtl="0" eaLnBrk="0">
            <a:lnSpc>
              <a:spcPts val="1550"/>
            </a:lnSpc>
          </a:pPr>
          <a:endParaRPr lang="en-US" altLang="en-US" sz="600" dirty="0"/>
        </a:p>
      </xdr:txBody>
    </xdr:sp>
    <xdr:clientData/>
  </xdr:oneCellAnchor>
  <xdr:oneCellAnchor>
    <xdr:from>
      <xdr:col>3</xdr:col>
      <xdr:colOff>0</xdr:colOff>
      <xdr:row>24</xdr:row>
      <xdr:rowOff>124460</xdr:rowOff>
    </xdr:from>
    <xdr:ext cx="222250" cy="194945"/>
    <xdr:sp>
      <xdr:nvSpPr>
        <xdr:cNvPr id="3" name="textbox33"/>
        <xdr:cNvSpPr txBox="1"/>
      </xdr:nvSpPr>
      <xdr:spPr>
        <a:xfrm rot="5400000">
          <a:off x="4347845" y="13953490"/>
          <a:ext cx="194945" cy="2222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lang="en-US" altLang="en-US" sz="100" dirty="0"/>
        </a:p>
        <a:p>
          <a:pPr algn="r" rtl="0" eaLnBrk="0">
            <a:lnSpc>
              <a:spcPts val="1550"/>
            </a:lnSpc>
          </a:pPr>
          <a:r>
            <a:rPr sz="600" kern="0" spc="-6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《</a:t>
          </a:r>
          <a:endParaRPr lang="en-US" altLang="en-US" sz="600" dirty="0"/>
        </a:p>
      </xdr:txBody>
    </xdr:sp>
    <xdr:clientData/>
  </xdr:oneCellAnchor>
  <xdr:twoCellAnchor>
    <xdr:from>
      <xdr:col>4</xdr:col>
      <xdr:colOff>173355</xdr:colOff>
      <xdr:row>4</xdr:row>
      <xdr:rowOff>721360</xdr:rowOff>
    </xdr:from>
    <xdr:to>
      <xdr:col>4</xdr:col>
      <xdr:colOff>1212850</xdr:colOff>
      <xdr:row>4</xdr:row>
      <xdr:rowOff>1007745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9775" y="2296160"/>
          <a:ext cx="915670" cy="26924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24</xdr:row>
      <xdr:rowOff>124460</xdr:rowOff>
    </xdr:from>
    <xdr:ext cx="222250" cy="194945"/>
    <xdr:sp>
      <xdr:nvSpPr>
        <xdr:cNvPr id="6" name="textbox33"/>
        <xdr:cNvSpPr txBox="1"/>
      </xdr:nvSpPr>
      <xdr:spPr>
        <a:xfrm rot="5400000">
          <a:off x="6748780" y="13953490"/>
          <a:ext cx="194945" cy="2222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lang="en-US" altLang="en-US" sz="100" dirty="0"/>
        </a:p>
        <a:p>
          <a:pPr algn="r" rtl="0" eaLnBrk="0">
            <a:lnSpc>
              <a:spcPts val="1550"/>
            </a:lnSpc>
          </a:pPr>
          <a:endParaRPr lang="en-US" altLang="en-US" sz="600" dirty="0"/>
        </a:p>
      </xdr:txBody>
    </xdr:sp>
    <xdr:clientData/>
  </xdr:oneCellAnchor>
  <xdr:oneCellAnchor>
    <xdr:from>
      <xdr:col>5</xdr:col>
      <xdr:colOff>0</xdr:colOff>
      <xdr:row>24</xdr:row>
      <xdr:rowOff>124460</xdr:rowOff>
    </xdr:from>
    <xdr:ext cx="222250" cy="194945"/>
    <xdr:sp>
      <xdr:nvSpPr>
        <xdr:cNvPr id="7" name="textbox33"/>
        <xdr:cNvSpPr txBox="1"/>
      </xdr:nvSpPr>
      <xdr:spPr>
        <a:xfrm rot="5400000">
          <a:off x="6748780" y="13953490"/>
          <a:ext cx="194945" cy="2222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 eaLnBrk="0">
            <a:lnSpc>
              <a:spcPct val="87000"/>
            </a:lnSpc>
          </a:pPr>
          <a:endParaRPr lang="en-US" altLang="en-US" sz="100" dirty="0"/>
        </a:p>
        <a:p>
          <a:pPr algn="r" rtl="0" eaLnBrk="0">
            <a:lnSpc>
              <a:spcPts val="1550"/>
            </a:lnSpc>
          </a:pPr>
          <a:r>
            <a:rPr sz="600" kern="0" spc="-6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《</a:t>
          </a:r>
          <a:endParaRPr lang="en-US" altLang="en-US" sz="600" dirty="0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3"/>
  <sheetViews>
    <sheetView tabSelected="1" workbookViewId="0">
      <pane ySplit="3" topLeftCell="A39" activePane="bottomLeft" state="frozen"/>
      <selection/>
      <selection pane="bottomLeft" activeCell="A39" sqref="A39:A45"/>
    </sheetView>
  </sheetViews>
  <sheetFormatPr defaultColWidth="9" defaultRowHeight="29" customHeight="1"/>
  <cols>
    <col min="1" max="1" width="9" style="2"/>
    <col min="2" max="2" width="13.8240740740741" style="3" customWidth="1"/>
    <col min="3" max="3" width="40.3796296296296" style="3" customWidth="1"/>
    <col min="4" max="4" width="19.1296296296296" style="2" customWidth="1"/>
    <col min="5" max="5" width="15.8796296296296" style="3" customWidth="1"/>
    <col min="6" max="6" width="9" style="3"/>
    <col min="7" max="7" width="9.37962962962963" style="3"/>
    <col min="8" max="8" width="11.5185185185185" style="4" customWidth="1"/>
    <col min="9" max="9" width="9" style="3"/>
    <col min="10" max="10" width="40.3796296296296" style="3" hidden="1" customWidth="1"/>
    <col min="11" max="16384" width="9" style="3"/>
  </cols>
  <sheetData>
    <row r="1" s="1" customFormat="1" ht="31" customHeight="1" spans="1:10">
      <c r="A1" s="5" t="s">
        <v>0</v>
      </c>
      <c r="B1" s="5"/>
      <c r="C1" s="5"/>
      <c r="D1" s="5"/>
      <c r="E1" s="5"/>
      <c r="F1" s="5"/>
      <c r="G1" s="5"/>
      <c r="H1" s="5"/>
      <c r="J1" s="25" t="s">
        <v>1</v>
      </c>
    </row>
    <row r="2" s="1" customFormat="1" ht="34" customHeight="1" spans="1:10">
      <c r="A2" s="6" t="s">
        <v>2</v>
      </c>
      <c r="B2" s="6"/>
      <c r="C2" s="6"/>
      <c r="D2" s="7"/>
      <c r="E2" s="6"/>
      <c r="F2" s="6"/>
      <c r="G2" s="6"/>
      <c r="H2" s="6"/>
      <c r="J2" s="25"/>
    </row>
    <row r="3" s="1" customFormat="1" ht="30" customHeight="1" spans="1:10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9</v>
      </c>
      <c r="H3" s="8" t="s">
        <v>10</v>
      </c>
      <c r="J3" s="26" t="s">
        <v>5</v>
      </c>
    </row>
    <row r="4" customHeight="1" spans="1:10">
      <c r="A4" s="10"/>
      <c r="B4" s="11" t="s">
        <v>11</v>
      </c>
      <c r="C4" s="12"/>
      <c r="D4" s="11"/>
      <c r="E4" s="11"/>
      <c r="F4" s="11"/>
      <c r="G4" s="13"/>
      <c r="H4" s="14"/>
      <c r="J4" s="27"/>
    </row>
    <row r="5" ht="78" spans="1:10">
      <c r="A5" s="10">
        <v>1</v>
      </c>
      <c r="B5" s="15" t="s">
        <v>12</v>
      </c>
      <c r="C5" s="16" t="s">
        <v>13</v>
      </c>
      <c r="D5" s="15" t="s">
        <v>14</v>
      </c>
      <c r="E5" s="15" t="str">
        <f>_xlfn.DISPIMG("ID_FEBFF09FC7FC46ABB5507A2FA88ACA8E",1)</f>
        <v>=DISPIMG("ID_FEBFF09FC7FC46ABB5507A2FA88ACA8E",1)</v>
      </c>
      <c r="F5" s="15" t="s">
        <v>15</v>
      </c>
      <c r="G5" s="17">
        <v>1</v>
      </c>
      <c r="H5" s="15"/>
      <c r="J5" s="28" t="s">
        <v>13</v>
      </c>
    </row>
    <row r="6" ht="51" customHeight="1" spans="1:10">
      <c r="A6" s="10">
        <v>2</v>
      </c>
      <c r="B6" s="15" t="s">
        <v>16</v>
      </c>
      <c r="C6" s="16" t="s">
        <v>13</v>
      </c>
      <c r="D6" s="15" t="s">
        <v>17</v>
      </c>
      <c r="E6" s="15" t="str">
        <f>_xlfn.DISPIMG("ID_CBBEED6AC5644049BB3298AFB14FC3C8",1)</f>
        <v>=DISPIMG("ID_CBBEED6AC5644049BB3298AFB14FC3C8",1)</v>
      </c>
      <c r="F6" s="15" t="s">
        <v>15</v>
      </c>
      <c r="G6" s="17">
        <v>4</v>
      </c>
      <c r="H6" s="15"/>
      <c r="J6" s="28" t="s">
        <v>13</v>
      </c>
    </row>
    <row r="7" ht="51" customHeight="1" spans="1:10">
      <c r="A7" s="10">
        <v>3</v>
      </c>
      <c r="B7" s="15" t="s">
        <v>18</v>
      </c>
      <c r="C7" s="16" t="s">
        <v>19</v>
      </c>
      <c r="D7" s="15" t="s">
        <v>20</v>
      </c>
      <c r="E7" s="15" t="str">
        <f>_xlfn.DISPIMG("ID_0170302099EF436E95960E5F85ED1BCF",1)</f>
        <v>=DISPIMG("ID_0170302099EF436E95960E5F85ED1BCF",1)</v>
      </c>
      <c r="F7" s="15" t="s">
        <v>15</v>
      </c>
      <c r="G7" s="17">
        <v>1</v>
      </c>
      <c r="H7" s="15"/>
      <c r="J7" s="28" t="s">
        <v>19</v>
      </c>
    </row>
    <row r="8" ht="51" customHeight="1" spans="1:10">
      <c r="A8" s="10">
        <v>4</v>
      </c>
      <c r="B8" s="15" t="s">
        <v>21</v>
      </c>
      <c r="C8" s="16" t="s">
        <v>22</v>
      </c>
      <c r="D8" s="15" t="s">
        <v>23</v>
      </c>
      <c r="E8" s="15" t="str">
        <f>_xlfn.DISPIMG("ID_0B3AADDE78C2405EB995D5DDAF13ED02",1)</f>
        <v>=DISPIMG("ID_0B3AADDE78C2405EB995D5DDAF13ED02",1)</v>
      </c>
      <c r="F8" s="15" t="s">
        <v>15</v>
      </c>
      <c r="G8" s="17">
        <v>3</v>
      </c>
      <c r="H8" s="15"/>
      <c r="J8" s="28" t="s">
        <v>22</v>
      </c>
    </row>
    <row r="9" ht="51" customHeight="1" spans="1:10">
      <c r="A9" s="10">
        <v>5</v>
      </c>
      <c r="B9" s="15" t="s">
        <v>24</v>
      </c>
      <c r="C9" s="16" t="s">
        <v>22</v>
      </c>
      <c r="D9" s="15" t="s">
        <v>25</v>
      </c>
      <c r="E9" s="15" t="str">
        <f>_xlfn.DISPIMG("ID_C5980214AAD149CEA39C6AE9E76B60A3",1)</f>
        <v>=DISPIMG("ID_C5980214AAD149CEA39C6AE9E76B60A3",1)</v>
      </c>
      <c r="F9" s="15" t="s">
        <v>26</v>
      </c>
      <c r="G9" s="17">
        <v>4</v>
      </c>
      <c r="H9" s="15"/>
      <c r="J9" s="28" t="s">
        <v>22</v>
      </c>
    </row>
    <row r="10" ht="51" customHeight="1" spans="1:10">
      <c r="A10" s="10">
        <v>6</v>
      </c>
      <c r="B10" s="15" t="s">
        <v>27</v>
      </c>
      <c r="C10" s="16" t="s">
        <v>22</v>
      </c>
      <c r="D10" s="15" t="s">
        <v>28</v>
      </c>
      <c r="E10" s="15" t="str">
        <f>_xlfn.DISPIMG("ID_BF85A5AF8D1A49799A095F3CF42B7966",1)</f>
        <v>=DISPIMG("ID_BF85A5AF8D1A49799A095F3CF42B7966",1)</v>
      </c>
      <c r="F10" s="15" t="s">
        <v>26</v>
      </c>
      <c r="G10" s="17">
        <v>6</v>
      </c>
      <c r="H10" s="15"/>
      <c r="J10" s="28" t="s">
        <v>22</v>
      </c>
    </row>
    <row r="11" ht="51" customHeight="1" spans="1:10">
      <c r="A11" s="10">
        <v>7</v>
      </c>
      <c r="B11" s="15" t="s">
        <v>29</v>
      </c>
      <c r="C11" s="16" t="s">
        <v>22</v>
      </c>
      <c r="D11" s="15" t="s">
        <v>28</v>
      </c>
      <c r="E11" s="15" t="str">
        <f>_xlfn.DISPIMG("ID_F2841CBDA8ED466C8460BE6FBEB98060",1)</f>
        <v>=DISPIMG("ID_F2841CBDA8ED466C8460BE6FBEB98060",1)</v>
      </c>
      <c r="F11" s="15" t="s">
        <v>26</v>
      </c>
      <c r="G11" s="17">
        <v>2</v>
      </c>
      <c r="H11" s="15"/>
      <c r="J11" s="28" t="s">
        <v>22</v>
      </c>
    </row>
    <row r="12" ht="91" customHeight="1" spans="1:10">
      <c r="A12" s="10">
        <v>8</v>
      </c>
      <c r="B12" s="15" t="s">
        <v>30</v>
      </c>
      <c r="C12" s="16" t="s">
        <v>31</v>
      </c>
      <c r="D12" s="15" t="s">
        <v>32</v>
      </c>
      <c r="E12" s="15" t="str">
        <f>_xlfn.DISPIMG("ID_EF5E4ABDEA4D4E29B135FAB12517BBD9",1)</f>
        <v>=DISPIMG("ID_EF5E4ABDEA4D4E29B135FAB12517BBD9",1)</v>
      </c>
      <c r="F12" s="15" t="s">
        <v>15</v>
      </c>
      <c r="G12" s="17">
        <v>1</v>
      </c>
      <c r="H12" s="15"/>
      <c r="J12" s="28" t="s">
        <v>31</v>
      </c>
    </row>
    <row r="13" ht="57" customHeight="1" spans="1:10">
      <c r="A13" s="10">
        <v>9</v>
      </c>
      <c r="B13" s="15" t="s">
        <v>33</v>
      </c>
      <c r="C13" s="16" t="s">
        <v>31</v>
      </c>
      <c r="D13" s="15" t="s">
        <v>34</v>
      </c>
      <c r="E13" s="15" t="str">
        <f>_xlfn.DISPIMG("ID_F195F21F96874CA39C5E09E21E9715A0",1)</f>
        <v>=DISPIMG("ID_F195F21F96874CA39C5E09E21E9715A0",1)</v>
      </c>
      <c r="F13" s="15" t="s">
        <v>15</v>
      </c>
      <c r="G13" s="17">
        <v>7</v>
      </c>
      <c r="H13" s="15"/>
      <c r="J13" s="28" t="s">
        <v>31</v>
      </c>
    </row>
    <row r="14" ht="57" customHeight="1" spans="1:10">
      <c r="A14" s="10">
        <v>10</v>
      </c>
      <c r="B14" s="15" t="s">
        <v>35</v>
      </c>
      <c r="C14" s="16" t="s">
        <v>36</v>
      </c>
      <c r="D14" s="15" t="s">
        <v>28</v>
      </c>
      <c r="E14" s="15" t="str">
        <f>_xlfn.DISPIMG("ID_1589EE3E7F7C487B90AE319370C554E8",1)</f>
        <v>=DISPIMG("ID_1589EE3E7F7C487B90AE319370C554E8",1)</v>
      </c>
      <c r="F14" s="15" t="s">
        <v>26</v>
      </c>
      <c r="G14" s="17">
        <v>6</v>
      </c>
      <c r="H14" s="15"/>
      <c r="J14" s="28" t="s">
        <v>36</v>
      </c>
    </row>
    <row r="15" ht="57" customHeight="1" spans="1:10">
      <c r="A15" s="10">
        <v>11</v>
      </c>
      <c r="B15" s="15" t="s">
        <v>37</v>
      </c>
      <c r="C15" s="16" t="s">
        <v>38</v>
      </c>
      <c r="D15" s="15" t="s">
        <v>39</v>
      </c>
      <c r="E15" s="15" t="str">
        <f>_xlfn.DISPIMG("ID_5033E2F3C5204C13943A7939292BEF8E",1)</f>
        <v>=DISPIMG("ID_5033E2F3C5204C13943A7939292BEF8E",1)</v>
      </c>
      <c r="F15" s="15" t="s">
        <v>26</v>
      </c>
      <c r="G15" s="17">
        <v>3</v>
      </c>
      <c r="H15" s="15"/>
      <c r="J15" s="28" t="s">
        <v>38</v>
      </c>
    </row>
    <row r="16" ht="57" customHeight="1" spans="1:10">
      <c r="A16" s="10">
        <v>12</v>
      </c>
      <c r="B16" s="15" t="s">
        <v>40</v>
      </c>
      <c r="C16" s="16" t="s">
        <v>41</v>
      </c>
      <c r="D16" s="15" t="s">
        <v>42</v>
      </c>
      <c r="E16" s="15" t="str">
        <f>_xlfn.DISPIMG("ID_F89F073390464CF780F82011B3EDC2BC",1)</f>
        <v>=DISPIMG("ID_F89F073390464CF780F82011B3EDC2BC",1)</v>
      </c>
      <c r="F16" s="15" t="s">
        <v>26</v>
      </c>
      <c r="G16" s="17">
        <v>40</v>
      </c>
      <c r="H16" s="15"/>
      <c r="J16" s="28" t="s">
        <v>41</v>
      </c>
    </row>
    <row r="17" ht="41" customHeight="1" spans="1:10">
      <c r="A17" s="10">
        <v>13</v>
      </c>
      <c r="B17" s="15" t="s">
        <v>43</v>
      </c>
      <c r="C17" s="16" t="s">
        <v>44</v>
      </c>
      <c r="D17" s="15" t="s">
        <v>45</v>
      </c>
      <c r="E17" s="15" t="str">
        <f>_xlfn.DISPIMG("ID_14E4821BE51843B58FA7FB38A87A96E8",1)</f>
        <v>=DISPIMG("ID_14E4821BE51843B58FA7FB38A87A96E8",1)</v>
      </c>
      <c r="F17" s="15" t="s">
        <v>46</v>
      </c>
      <c r="G17" s="17">
        <v>100</v>
      </c>
      <c r="H17" s="15"/>
      <c r="J17" s="28" t="s">
        <v>44</v>
      </c>
    </row>
    <row r="18" customHeight="1" spans="1:10">
      <c r="A18" s="10"/>
      <c r="B18" s="11" t="s">
        <v>47</v>
      </c>
      <c r="C18" s="12"/>
      <c r="D18" s="11"/>
      <c r="E18" s="11"/>
      <c r="F18" s="11"/>
      <c r="G18" s="13"/>
      <c r="H18" s="14"/>
      <c r="J18" s="27"/>
    </row>
    <row r="19" customHeight="1" spans="1:10">
      <c r="A19" s="10">
        <v>1</v>
      </c>
      <c r="B19" s="15" t="s">
        <v>48</v>
      </c>
      <c r="C19" s="16" t="s">
        <v>49</v>
      </c>
      <c r="D19" s="15" t="s">
        <v>50</v>
      </c>
      <c r="E19" s="15" t="str">
        <f>_xlfn.DISPIMG("ID_CCF0BEE22EED4416A3E63CAACA60DA39",1)</f>
        <v>=DISPIMG("ID_CCF0BEE22EED4416A3E63CAACA60DA39",1)</v>
      </c>
      <c r="F19" s="15" t="s">
        <v>26</v>
      </c>
      <c r="G19" s="17">
        <v>2</v>
      </c>
      <c r="H19" s="15"/>
      <c r="J19" s="28" t="s">
        <v>49</v>
      </c>
    </row>
    <row r="20" customHeight="1" spans="1:10">
      <c r="A20" s="10">
        <v>2</v>
      </c>
      <c r="B20" s="15" t="s">
        <v>51</v>
      </c>
      <c r="C20" s="16" t="s">
        <v>52</v>
      </c>
      <c r="D20" s="15" t="s">
        <v>53</v>
      </c>
      <c r="E20" s="15" t="str">
        <f>_xlfn.DISPIMG("ID_4BC0341877EB4D89AFDABA7C6DA2B0AC",1)</f>
        <v>=DISPIMG("ID_4BC0341877EB4D89AFDABA7C6DA2B0AC",1)</v>
      </c>
      <c r="F20" s="15" t="s">
        <v>26</v>
      </c>
      <c r="G20" s="17">
        <v>14</v>
      </c>
      <c r="H20" s="15"/>
      <c r="J20" s="28" t="s">
        <v>52</v>
      </c>
    </row>
    <row r="21" customHeight="1" spans="1:10">
      <c r="A21" s="10">
        <v>3</v>
      </c>
      <c r="B21" s="15" t="s">
        <v>54</v>
      </c>
      <c r="C21" s="18" t="s">
        <v>55</v>
      </c>
      <c r="D21" s="15" t="s">
        <v>56</v>
      </c>
      <c r="E21" s="15" t="str">
        <f>_xlfn.DISPIMG("ID_BB1D1197C3124919B36E6172AE206D8E",1)</f>
        <v>=DISPIMG("ID_BB1D1197C3124919B36E6172AE206D8E",1)</v>
      </c>
      <c r="F21" s="15" t="s">
        <v>15</v>
      </c>
      <c r="G21" s="17">
        <v>75</v>
      </c>
      <c r="H21" s="15"/>
      <c r="J21" s="28" t="s">
        <v>57</v>
      </c>
    </row>
    <row r="22" customHeight="1" spans="1:10">
      <c r="A22" s="10">
        <v>4</v>
      </c>
      <c r="B22" s="15" t="s">
        <v>58</v>
      </c>
      <c r="C22" s="16" t="s">
        <v>52</v>
      </c>
      <c r="D22" s="15" t="s">
        <v>59</v>
      </c>
      <c r="E22" s="15" t="str">
        <f>_xlfn.DISPIMG("ID_D7A206FAAC0B4B6CA01C25EAC0E2C036",1)</f>
        <v>=DISPIMG("ID_D7A206FAAC0B4B6CA01C25EAC0E2C036",1)</v>
      </c>
      <c r="F22" s="15" t="s">
        <v>15</v>
      </c>
      <c r="G22" s="17">
        <v>3</v>
      </c>
      <c r="H22" s="15"/>
      <c r="J22" s="28" t="s">
        <v>52</v>
      </c>
    </row>
    <row r="23" customHeight="1" spans="1:10">
      <c r="A23" s="10">
        <v>5</v>
      </c>
      <c r="B23" s="15" t="s">
        <v>60</v>
      </c>
      <c r="C23" s="18" t="s">
        <v>61</v>
      </c>
      <c r="D23" s="15" t="s">
        <v>56</v>
      </c>
      <c r="E23" s="15" t="str">
        <f>_xlfn.DISPIMG("ID_DECA790A25654B519C99DFB2C96B0073",1)</f>
        <v>=DISPIMG("ID_DECA790A25654B519C99DFB2C96B0073",1)</v>
      </c>
      <c r="F23" s="15" t="s">
        <v>15</v>
      </c>
      <c r="G23" s="17">
        <v>78</v>
      </c>
      <c r="H23" s="15"/>
      <c r="J23" s="28" t="s">
        <v>57</v>
      </c>
    </row>
    <row r="24" ht="48" customHeight="1" spans="1:10">
      <c r="A24" s="10">
        <v>6</v>
      </c>
      <c r="B24" s="15" t="s">
        <v>62</v>
      </c>
      <c r="C24" s="16" t="s">
        <v>63</v>
      </c>
      <c r="D24" s="15" t="s">
        <v>64</v>
      </c>
      <c r="E24" s="15" t="str">
        <f>_xlfn.DISPIMG("ID_C5E45296A69F4AFAA8DA589B789A5C16",1)</f>
        <v>=DISPIMG("ID_C5E45296A69F4AFAA8DA589B789A5C16",1)</v>
      </c>
      <c r="F24" s="15" t="s">
        <v>26</v>
      </c>
      <c r="G24" s="17">
        <v>26</v>
      </c>
      <c r="H24" s="15"/>
      <c r="J24" s="28" t="s">
        <v>63</v>
      </c>
    </row>
    <row r="25" customHeight="1" spans="1:10">
      <c r="A25" s="10">
        <v>7</v>
      </c>
      <c r="B25" s="15" t="s">
        <v>65</v>
      </c>
      <c r="C25" s="16" t="s">
        <v>66</v>
      </c>
      <c r="D25" s="15" t="s">
        <v>67</v>
      </c>
      <c r="E25" s="15" t="str">
        <f>_xlfn.DISPIMG("ID_310EC19F2E264AAD81005C1CA46B1440",1)</f>
        <v>=DISPIMG("ID_310EC19F2E264AAD81005C1CA46B1440",1)</v>
      </c>
      <c r="F25" s="15" t="s">
        <v>26</v>
      </c>
      <c r="G25" s="17">
        <v>20</v>
      </c>
      <c r="H25" s="15"/>
      <c r="J25" s="28" t="s">
        <v>68</v>
      </c>
    </row>
    <row r="26" customHeight="1" spans="1:10">
      <c r="A26" s="10">
        <v>8</v>
      </c>
      <c r="B26" s="15" t="s">
        <v>69</v>
      </c>
      <c r="C26" s="16" t="s">
        <v>70</v>
      </c>
      <c r="D26" s="15" t="s">
        <v>71</v>
      </c>
      <c r="E26" s="15" t="str">
        <f>_xlfn.DISPIMG("ID_1257E4AA67A64F64868BC2DD0DA98B43",1)</f>
        <v>=DISPIMG("ID_1257E4AA67A64F64868BC2DD0DA98B43",1)</v>
      </c>
      <c r="F26" s="15" t="s">
        <v>15</v>
      </c>
      <c r="G26" s="17">
        <v>20</v>
      </c>
      <c r="H26" s="15"/>
      <c r="J26" s="28" t="s">
        <v>70</v>
      </c>
    </row>
    <row r="27" customHeight="1" spans="1:10">
      <c r="A27" s="10">
        <v>9</v>
      </c>
      <c r="B27" s="15" t="s">
        <v>72</v>
      </c>
      <c r="C27" s="16" t="s">
        <v>66</v>
      </c>
      <c r="D27" s="15" t="s">
        <v>73</v>
      </c>
      <c r="E27" s="15" t="str">
        <f>_xlfn.DISPIMG("ID_493F2A22FDBB4CE2853EFBDDD4180B16",1)</f>
        <v>=DISPIMG("ID_493F2A22FDBB4CE2853EFBDDD4180B16",1)</v>
      </c>
      <c r="F27" s="15" t="s">
        <v>74</v>
      </c>
      <c r="G27" s="17">
        <v>21</v>
      </c>
      <c r="H27" s="15"/>
      <c r="J27" s="28" t="s">
        <v>68</v>
      </c>
    </row>
    <row r="28" customHeight="1" spans="1:10">
      <c r="A28" s="10">
        <v>10</v>
      </c>
      <c r="B28" s="15" t="s">
        <v>75</v>
      </c>
      <c r="C28" s="16" t="s">
        <v>76</v>
      </c>
      <c r="D28" s="15" t="s">
        <v>77</v>
      </c>
      <c r="E28" s="15" t="str">
        <f>_xlfn.DISPIMG("ID_612BCA54AFC04D3B8B1CAFB7772C459A",1)</f>
        <v>=DISPIMG("ID_612BCA54AFC04D3B8B1CAFB7772C459A",1)</v>
      </c>
      <c r="F28" s="15" t="s">
        <v>26</v>
      </c>
      <c r="G28" s="17">
        <v>24</v>
      </c>
      <c r="H28" s="15"/>
      <c r="J28" s="28" t="s">
        <v>78</v>
      </c>
    </row>
    <row r="29" customHeight="1" spans="1:10">
      <c r="A29" s="10">
        <v>11</v>
      </c>
      <c r="B29" s="15" t="s">
        <v>79</v>
      </c>
      <c r="C29" s="16" t="s">
        <v>66</v>
      </c>
      <c r="D29" s="15" t="s">
        <v>73</v>
      </c>
      <c r="E29" s="15" t="str">
        <f>_xlfn.DISPIMG("ID_7BEF3A370B2F4513B0FCD909983DBC66",1)</f>
        <v>=DISPIMG("ID_7BEF3A370B2F4513B0FCD909983DBC66",1)</v>
      </c>
      <c r="F29" s="15" t="s">
        <v>26</v>
      </c>
      <c r="G29" s="17">
        <v>31</v>
      </c>
      <c r="H29" s="15"/>
      <c r="J29" s="28" t="s">
        <v>68</v>
      </c>
    </row>
    <row r="30" customHeight="1" spans="1:10">
      <c r="A30" s="10">
        <v>12</v>
      </c>
      <c r="B30" s="15" t="s">
        <v>80</v>
      </c>
      <c r="C30" s="16" t="s">
        <v>81</v>
      </c>
      <c r="D30" s="15" t="s">
        <v>82</v>
      </c>
      <c r="E30" s="15" t="str">
        <f>_xlfn.DISPIMG("ID_841CDBE0A6FA48638F55EDC1B2B06191",1)</f>
        <v>=DISPIMG("ID_841CDBE0A6FA48638F55EDC1B2B06191",1)</v>
      </c>
      <c r="F30" s="15" t="s">
        <v>26</v>
      </c>
      <c r="G30" s="17">
        <v>166</v>
      </c>
      <c r="H30" s="15"/>
      <c r="J30" s="28" t="s">
        <v>83</v>
      </c>
    </row>
    <row r="31" ht="39" customHeight="1" spans="1:10">
      <c r="A31" s="10">
        <v>13</v>
      </c>
      <c r="B31" s="15" t="s">
        <v>84</v>
      </c>
      <c r="C31" s="16" t="s">
        <v>85</v>
      </c>
      <c r="D31" s="15" t="s">
        <v>86</v>
      </c>
      <c r="E31" s="15" t="str">
        <f>_xlfn.DISPIMG("ID_5CA81AAFBF4946E192DC4FD28E309B92",1)</f>
        <v>=DISPIMG("ID_5CA81AAFBF4946E192DC4FD28E309B92",1)</v>
      </c>
      <c r="F31" s="15" t="s">
        <v>26</v>
      </c>
      <c r="G31" s="17">
        <v>180</v>
      </c>
      <c r="H31" s="15"/>
      <c r="J31" s="28" t="s">
        <v>87</v>
      </c>
    </row>
    <row r="32" ht="39" customHeight="1" spans="1:10">
      <c r="A32" s="10">
        <v>14</v>
      </c>
      <c r="B32" s="15" t="s">
        <v>88</v>
      </c>
      <c r="C32" s="16" t="s">
        <v>81</v>
      </c>
      <c r="D32" s="15" t="s">
        <v>89</v>
      </c>
      <c r="E32" s="15" t="str">
        <f>_xlfn.DISPIMG("ID_9928FBEA46E0492F9A485FA18FA5DA07",1)</f>
        <v>=DISPIMG("ID_9928FBEA46E0492F9A485FA18FA5DA07",1)</v>
      </c>
      <c r="F32" s="15" t="s">
        <v>26</v>
      </c>
      <c r="G32" s="17">
        <v>21</v>
      </c>
      <c r="H32" s="15"/>
      <c r="J32" s="28" t="s">
        <v>83</v>
      </c>
    </row>
    <row r="33" ht="39" customHeight="1" spans="1:10">
      <c r="A33" s="10">
        <v>15</v>
      </c>
      <c r="B33" s="15" t="s">
        <v>90</v>
      </c>
      <c r="C33" s="16" t="s">
        <v>91</v>
      </c>
      <c r="D33" s="15" t="s">
        <v>92</v>
      </c>
      <c r="E33" s="15" t="str">
        <f>_xlfn.DISPIMG("ID_E76749027FAE4B0A8142B59B95CF8DF9",1)</f>
        <v>=DISPIMG("ID_E76749027FAE4B0A8142B59B95CF8DF9",1)</v>
      </c>
      <c r="F33" s="15" t="s">
        <v>26</v>
      </c>
      <c r="G33" s="17">
        <v>77</v>
      </c>
      <c r="H33" s="15"/>
      <c r="J33" s="28" t="s">
        <v>87</v>
      </c>
    </row>
    <row r="34" ht="39" customHeight="1" spans="1:10">
      <c r="A34" s="10">
        <v>16</v>
      </c>
      <c r="B34" s="15" t="s">
        <v>93</v>
      </c>
      <c r="C34" s="16" t="s">
        <v>94</v>
      </c>
      <c r="D34" s="15" t="s">
        <v>92</v>
      </c>
      <c r="E34" s="15" t="str">
        <f>_xlfn.DISPIMG("ID_F3DE02ED5B7F48048BFC772FABD0EB60",1)</f>
        <v>=DISPIMG("ID_F3DE02ED5B7F48048BFC772FABD0EB60",1)</v>
      </c>
      <c r="F34" s="15" t="s">
        <v>15</v>
      </c>
      <c r="G34" s="17">
        <v>380</v>
      </c>
      <c r="H34" s="15"/>
      <c r="J34" s="28" t="s">
        <v>95</v>
      </c>
    </row>
    <row r="35" ht="39" customHeight="1" spans="1:10">
      <c r="A35" s="10">
        <v>17</v>
      </c>
      <c r="B35" s="15" t="s">
        <v>96</v>
      </c>
      <c r="C35" s="16" t="s">
        <v>97</v>
      </c>
      <c r="D35" s="15" t="s">
        <v>98</v>
      </c>
      <c r="E35" s="15" t="str">
        <f>_xlfn.DISPIMG("ID_83C612D63BC94A4BBC03A8232E6F4B4A",1)</f>
        <v>=DISPIMG("ID_83C612D63BC94A4BBC03A8232E6F4B4A",1)</v>
      </c>
      <c r="F35" s="15" t="s">
        <v>15</v>
      </c>
      <c r="G35" s="17">
        <v>500</v>
      </c>
      <c r="H35" s="15"/>
      <c r="J35" s="28" t="s">
        <v>99</v>
      </c>
    </row>
    <row r="36" ht="39" customHeight="1" spans="1:10">
      <c r="A36" s="10">
        <v>18</v>
      </c>
      <c r="B36" s="15" t="s">
        <v>100</v>
      </c>
      <c r="C36" s="16" t="s">
        <v>101</v>
      </c>
      <c r="D36" s="15" t="s">
        <v>102</v>
      </c>
      <c r="E36" s="15" t="str">
        <f>_xlfn.DISPIMG("ID_DE59ACCAFE7D410DA7AF20D8448FFC37",1)</f>
        <v>=DISPIMG("ID_DE59ACCAFE7D410DA7AF20D8448FFC37",1)</v>
      </c>
      <c r="F36" s="15" t="s">
        <v>15</v>
      </c>
      <c r="G36" s="17">
        <v>28</v>
      </c>
      <c r="H36" s="15"/>
      <c r="J36" s="28" t="s">
        <v>101</v>
      </c>
    </row>
    <row r="37" ht="39" customHeight="1" spans="1:10">
      <c r="A37" s="10">
        <v>19</v>
      </c>
      <c r="B37" s="15" t="s">
        <v>103</v>
      </c>
      <c r="C37" s="16" t="s">
        <v>104</v>
      </c>
      <c r="D37" s="15" t="s">
        <v>105</v>
      </c>
      <c r="E37" s="15" t="str">
        <f>_xlfn.DISPIMG("ID_F2B956FB72BF4AF7900F8B1EBAE27675",1)</f>
        <v>=DISPIMG("ID_F2B956FB72BF4AF7900F8B1EBAE27675",1)</v>
      </c>
      <c r="F37" s="15" t="s">
        <v>106</v>
      </c>
      <c r="G37" s="17">
        <v>150</v>
      </c>
      <c r="H37" s="15"/>
      <c r="J37" s="28" t="s">
        <v>104</v>
      </c>
    </row>
    <row r="38" ht="39" customHeight="1" spans="1:10">
      <c r="A38" s="10">
        <v>20</v>
      </c>
      <c r="B38" s="15" t="s">
        <v>107</v>
      </c>
      <c r="C38" s="16" t="s">
        <v>108</v>
      </c>
      <c r="D38" s="15" t="s">
        <v>109</v>
      </c>
      <c r="E38" s="15" t="str">
        <f>_xlfn.DISPIMG("ID_B3E089990D3642B0ADD1F53EB1399228",1)</f>
        <v>=DISPIMG("ID_B3E089990D3642B0ADD1F53EB1399228",1)</v>
      </c>
      <c r="F38" s="15" t="s">
        <v>26</v>
      </c>
      <c r="G38" s="17">
        <v>280</v>
      </c>
      <c r="H38" s="15"/>
      <c r="J38" s="28" t="s">
        <v>110</v>
      </c>
    </row>
    <row r="39" ht="39" customHeight="1" spans="1:10">
      <c r="A39" s="10">
        <v>21</v>
      </c>
      <c r="B39" s="15" t="s">
        <v>111</v>
      </c>
      <c r="C39" s="16" t="s">
        <v>112</v>
      </c>
      <c r="D39" s="15" t="s">
        <v>113</v>
      </c>
      <c r="E39" s="15" t="str">
        <f>_xlfn.DISPIMG("ID_764976C8D64C403A8F98E1AD14E9F5A3",1)</f>
        <v>=DISPIMG("ID_764976C8D64C403A8F98E1AD14E9F5A3",1)</v>
      </c>
      <c r="F39" s="15" t="s">
        <v>26</v>
      </c>
      <c r="G39" s="17">
        <v>500</v>
      </c>
      <c r="H39" s="15"/>
      <c r="J39" s="28" t="s">
        <v>112</v>
      </c>
    </row>
    <row r="40" ht="39" customHeight="1" spans="1:10">
      <c r="A40" s="10">
        <v>22</v>
      </c>
      <c r="B40" s="15" t="s">
        <v>114</v>
      </c>
      <c r="C40" s="16" t="s">
        <v>115</v>
      </c>
      <c r="D40" s="15" t="s">
        <v>116</v>
      </c>
      <c r="E40" s="19" t="str">
        <f>_xlfn.DISPIMG("ID_D927F26A28DE40BA8AC3B1AFA742C3BD",1)</f>
        <v>=DISPIMG("ID_D927F26A28DE40BA8AC3B1AFA742C3BD",1)</v>
      </c>
      <c r="F40" s="15" t="s">
        <v>26</v>
      </c>
      <c r="G40" s="17">
        <v>4</v>
      </c>
      <c r="H40" s="15"/>
      <c r="J40" s="28" t="s">
        <v>115</v>
      </c>
    </row>
    <row r="41" ht="39" customHeight="1" spans="1:10">
      <c r="A41" s="10">
        <v>23</v>
      </c>
      <c r="B41" s="15" t="s">
        <v>117</v>
      </c>
      <c r="C41" s="16" t="s">
        <v>118</v>
      </c>
      <c r="D41" s="15" t="s">
        <v>119</v>
      </c>
      <c r="E41" s="15" t="str">
        <f>_xlfn.DISPIMG("ID_EAB75688D3594E4598425190E1F2F764",1)</f>
        <v>=DISPIMG("ID_EAB75688D3594E4598425190E1F2F764",1)</v>
      </c>
      <c r="F41" s="15" t="s">
        <v>26</v>
      </c>
      <c r="G41" s="17">
        <v>15</v>
      </c>
      <c r="H41" s="15"/>
      <c r="J41" s="28" t="s">
        <v>118</v>
      </c>
    </row>
    <row r="42" ht="39" customHeight="1" spans="1:10">
      <c r="A42" s="10">
        <v>24</v>
      </c>
      <c r="B42" s="20" t="s">
        <v>120</v>
      </c>
      <c r="C42" s="21" t="s">
        <v>121</v>
      </c>
      <c r="D42" s="20" t="s">
        <v>122</v>
      </c>
      <c r="E42" s="20" t="str">
        <f>_xlfn.DISPIMG("ID_3ED6D80B975C4108895B7D7501E18098",1)</f>
        <v>=DISPIMG("ID_3ED6D80B975C4108895B7D7501E18098",1)</v>
      </c>
      <c r="F42" s="20" t="s">
        <v>15</v>
      </c>
      <c r="G42" s="22">
        <v>145</v>
      </c>
      <c r="H42" s="15"/>
      <c r="J42" s="29" t="s">
        <v>121</v>
      </c>
    </row>
    <row r="43" ht="39" customHeight="1" spans="1:10">
      <c r="A43" s="10">
        <v>25</v>
      </c>
      <c r="B43" s="20" t="s">
        <v>123</v>
      </c>
      <c r="C43" s="21" t="s">
        <v>85</v>
      </c>
      <c r="D43" s="20" t="s">
        <v>92</v>
      </c>
      <c r="E43" s="20" t="str">
        <f>_xlfn.DISPIMG("ID_40BF85E72C2B4054ACCFADEE8F5F3522",1)</f>
        <v>=DISPIMG("ID_40BF85E72C2B4054ACCFADEE8F5F3522",1)</v>
      </c>
      <c r="F43" s="20" t="s">
        <v>15</v>
      </c>
      <c r="G43" s="22">
        <v>222</v>
      </c>
      <c r="H43" s="15"/>
      <c r="J43" s="29" t="s">
        <v>87</v>
      </c>
    </row>
    <row r="44" ht="39" customHeight="1" spans="1:10">
      <c r="A44" s="10">
        <v>26</v>
      </c>
      <c r="B44" s="20" t="s">
        <v>124</v>
      </c>
      <c r="C44" s="21" t="s">
        <v>125</v>
      </c>
      <c r="D44" s="20" t="s">
        <v>126</v>
      </c>
      <c r="E44" s="20" t="str">
        <f>_xlfn.DISPIMG("ID_33BD0B2727C749AD86B46BC466A3E95E",1)</f>
        <v>=DISPIMG("ID_33BD0B2727C749AD86B46BC466A3E95E",1)</v>
      </c>
      <c r="F44" s="20" t="s">
        <v>15</v>
      </c>
      <c r="G44" s="22">
        <v>32</v>
      </c>
      <c r="H44" s="15"/>
      <c r="J44" s="29" t="s">
        <v>78</v>
      </c>
    </row>
    <row r="45" ht="39" customHeight="1" spans="1:10">
      <c r="A45" s="10">
        <v>27</v>
      </c>
      <c r="B45" s="20" t="s">
        <v>127</v>
      </c>
      <c r="C45" s="21" t="s">
        <v>68</v>
      </c>
      <c r="D45" s="20" t="s">
        <v>128</v>
      </c>
      <c r="E45" s="20" t="str">
        <f>_xlfn.DISPIMG("ID_9FD9FFBBCC654930A92E20D4FC5BCC9E",1)</f>
        <v>=DISPIMG("ID_9FD9FFBBCC654930A92E20D4FC5BCC9E",1)</v>
      </c>
      <c r="F45" s="20" t="s">
        <v>15</v>
      </c>
      <c r="G45" s="22">
        <v>64</v>
      </c>
      <c r="H45" s="15"/>
      <c r="J45" s="29" t="s">
        <v>68</v>
      </c>
    </row>
    <row r="46" ht="39" customHeight="1" spans="1:10">
      <c r="A46" s="10"/>
      <c r="B46" s="11" t="s">
        <v>129</v>
      </c>
      <c r="C46" s="12"/>
      <c r="D46" s="11"/>
      <c r="E46" s="11"/>
      <c r="F46" s="11"/>
      <c r="G46" s="13"/>
      <c r="H46" s="14"/>
      <c r="J46" s="27"/>
    </row>
    <row r="47" ht="39" customHeight="1" spans="1:10">
      <c r="A47" s="10">
        <v>1</v>
      </c>
      <c r="B47" s="20" t="s">
        <v>130</v>
      </c>
      <c r="C47" s="21" t="s">
        <v>131</v>
      </c>
      <c r="D47" s="20" t="s">
        <v>132</v>
      </c>
      <c r="E47" s="20" t="str">
        <f>_xlfn.DISPIMG("ID_F6FBAF1E9B414936BEB493EA2E0E086E",1)</f>
        <v>=DISPIMG("ID_F6FBAF1E9B414936BEB493EA2E0E086E",1)</v>
      </c>
      <c r="F47" s="20" t="s">
        <v>26</v>
      </c>
      <c r="G47" s="22">
        <v>38</v>
      </c>
      <c r="H47" s="15"/>
      <c r="J47" s="29" t="s">
        <v>131</v>
      </c>
    </row>
    <row r="48" ht="39" customHeight="1" spans="1:10">
      <c r="A48" s="10">
        <v>2</v>
      </c>
      <c r="B48" s="20" t="s">
        <v>133</v>
      </c>
      <c r="C48" s="21" t="s">
        <v>131</v>
      </c>
      <c r="D48" s="20" t="s">
        <v>134</v>
      </c>
      <c r="E48" s="20" t="str">
        <f>_xlfn.DISPIMG("ID_62CF542DEAF642E4B9F900569C2D792C",1)</f>
        <v>=DISPIMG("ID_62CF542DEAF642E4B9F900569C2D792C",1)</v>
      </c>
      <c r="F48" s="20" t="s">
        <v>26</v>
      </c>
      <c r="G48" s="22">
        <v>5</v>
      </c>
      <c r="H48" s="15"/>
      <c r="J48" s="29" t="s">
        <v>131</v>
      </c>
    </row>
    <row r="49" ht="39" customHeight="1" spans="1:10">
      <c r="A49" s="10">
        <v>3</v>
      </c>
      <c r="B49" s="20" t="s">
        <v>135</v>
      </c>
      <c r="C49" s="21" t="s">
        <v>136</v>
      </c>
      <c r="D49" s="20" t="s">
        <v>137</v>
      </c>
      <c r="E49" s="20" t="str">
        <f>_xlfn.DISPIMG("ID_537E334BEDB54E1A9A11AAB50814E224",1)</f>
        <v>=DISPIMG("ID_537E334BEDB54E1A9A11AAB50814E224",1)</v>
      </c>
      <c r="F49" s="20" t="s">
        <v>138</v>
      </c>
      <c r="G49" s="22">
        <v>600</v>
      </c>
      <c r="H49" s="15"/>
      <c r="J49" s="29" t="s">
        <v>139</v>
      </c>
    </row>
    <row r="50" ht="39" customHeight="1" spans="1:10">
      <c r="A50" s="10">
        <v>4</v>
      </c>
      <c r="B50" s="20" t="s">
        <v>140</v>
      </c>
      <c r="C50" s="21" t="s">
        <v>136</v>
      </c>
      <c r="D50" s="20" t="s">
        <v>137</v>
      </c>
      <c r="E50" s="20" t="str">
        <f>_xlfn.DISPIMG("ID_A9A605FD95B4478CA3C88560ED5EC50D",1)</f>
        <v>=DISPIMG("ID_A9A605FD95B4478CA3C88560ED5EC50D",1)</v>
      </c>
      <c r="F50" s="20" t="s">
        <v>138</v>
      </c>
      <c r="G50" s="22">
        <v>380</v>
      </c>
      <c r="H50" s="15"/>
      <c r="J50" s="29" t="s">
        <v>139</v>
      </c>
    </row>
    <row r="51" ht="39" customHeight="1" spans="1:10">
      <c r="A51" s="10">
        <v>5</v>
      </c>
      <c r="B51" s="20" t="s">
        <v>141</v>
      </c>
      <c r="C51" s="21" t="s">
        <v>136</v>
      </c>
      <c r="D51" s="20" t="s">
        <v>137</v>
      </c>
      <c r="E51" s="20" t="str">
        <f>_xlfn.DISPIMG("ID_BC15B1C134934B9D8DB442C83F819DE7",1)</f>
        <v>=DISPIMG("ID_BC15B1C134934B9D8DB442C83F819DE7",1)</v>
      </c>
      <c r="F51" s="20" t="s">
        <v>138</v>
      </c>
      <c r="G51" s="22">
        <v>560</v>
      </c>
      <c r="H51" s="15"/>
      <c r="J51" s="29" t="s">
        <v>139</v>
      </c>
    </row>
    <row r="52" ht="39" customHeight="1" spans="1:10">
      <c r="A52" s="10">
        <v>6</v>
      </c>
      <c r="B52" s="20" t="s">
        <v>142</v>
      </c>
      <c r="C52" s="21" t="s">
        <v>136</v>
      </c>
      <c r="D52" s="20" t="s">
        <v>137</v>
      </c>
      <c r="E52" s="20" t="str">
        <f>_xlfn.DISPIMG("ID_26F3A1BF33B14579BE6AAC3CB22CDEAE",1)</f>
        <v>=DISPIMG("ID_26F3A1BF33B14579BE6AAC3CB22CDEAE",1)</v>
      </c>
      <c r="F52" s="20" t="s">
        <v>138</v>
      </c>
      <c r="G52" s="22">
        <v>3000</v>
      </c>
      <c r="H52" s="15"/>
      <c r="J52" s="29" t="s">
        <v>139</v>
      </c>
    </row>
    <row r="53" ht="39" customHeight="1" spans="1:10">
      <c r="A53" s="10"/>
      <c r="B53" s="23" t="s">
        <v>143</v>
      </c>
      <c r="C53" s="24"/>
      <c r="D53" s="23"/>
      <c r="E53" s="23"/>
      <c r="F53" s="23"/>
      <c r="G53" s="23"/>
      <c r="H53" s="8"/>
      <c r="J53" s="30"/>
    </row>
  </sheetData>
  <autoFilter xmlns:etc="http://www.wps.cn/officeDocument/2017/etCustomData" ref="B3:H53" etc:filterBottomFollowUsedRange="0">
    <extLst/>
  </autoFilter>
  <mergeCells count="2">
    <mergeCell ref="A1:H1"/>
    <mergeCell ref="A2:H2"/>
  </mergeCells>
  <pageMargins left="0.75" right="0.75" top="1" bottom="1" header="0.5" footer="0.5"/>
  <pageSetup paperSize="9" orientation="portrait"/>
  <headerFooter/>
  <customProperties>
    <customPr name="kzj_hastlb" r:id="rId2"/>
  </customPropertie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22505</dc:creator>
  <cp:lastModifiedBy>周魏紫</cp:lastModifiedBy>
  <dcterms:created xsi:type="dcterms:W3CDTF">2025-07-10T02:02:00Z</dcterms:created>
  <dcterms:modified xsi:type="dcterms:W3CDTF">2025-07-10T07:06:55Z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76F348EB44BB494B974C462F52D27732_13</vt:lpwstr>
  </property>
  <property fmtid="{D5CDD505-2E9C-101B-9397-08002B2CF9AE}" pid="3" name="KSOProductBuildVer">
    <vt:lpwstr>2052-12.1.0.21541</vt:lpwstr>
  </property>
</Properties>
</file>